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https://cegergov-my.sharepoint.com/personal/marco_silva_meci_gov_pt/Documents/Ambiente de Trabalho/VAGAS 2025/COM EMBARGO/"/>
    </mc:Choice>
  </mc:AlternateContent>
  <xr:revisionPtr revIDLastSave="1" documentId="8_{C7819550-096A-4A2D-AE9C-22CE80C6813B}" xr6:coauthVersionLast="47" xr6:coauthVersionMax="47" xr10:uidLastSave="{D8236228-85AC-4D06-ADAA-5B5C3FFEACEE}"/>
  <bookViews>
    <workbookView xWindow="-110" yWindow="-110" windowWidth="19420" windowHeight="10420" activeTab="2" xr2:uid="{F2858A92-FFA4-45CD-BCCC-D2CCD486CAE4}"/>
  </bookViews>
  <sheets>
    <sheet name="ESPUBLICO_Sinteses_Globais" sheetId="4" r:id="rId1"/>
    <sheet name="ESPublico_Excecoes" sheetId="11" r:id="rId2"/>
    <sheet name="ESPrivado_QuadroResumo" sheetId="13" r:id="rId3"/>
    <sheet name="ESPrivado_RE_CE" sheetId="12" r:id="rId4"/>
    <sheet name="ResumoTotal_vag_ESPub_ESPriv" sheetId="14" r:id="rId5"/>
    <sheet name="Pub_Militar_Polic_Vag2025-2026" sheetId="21" r:id="rId6"/>
    <sheet name="Ensino_a_Distância" sheetId="20" r:id="rId7"/>
  </sheets>
  <definedNames>
    <definedName name="_xlnm._FilterDatabase" localSheetId="2" hidden="1">ESPrivado_QuadroResumo!$G$3:$S$64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4" l="1"/>
  <c r="R64" i="13"/>
  <c r="Q64" i="13"/>
  <c r="O64" i="13"/>
  <c r="N64" i="13"/>
  <c r="L64" i="13"/>
  <c r="K64" i="13"/>
  <c r="I64" i="13"/>
  <c r="H64" i="13"/>
  <c r="S63" i="13"/>
  <c r="P63" i="13"/>
  <c r="M63" i="13"/>
  <c r="J63" i="13"/>
  <c r="S62" i="13"/>
  <c r="P62" i="13"/>
  <c r="M62" i="13"/>
  <c r="J62" i="13"/>
  <c r="S61" i="13"/>
  <c r="P61" i="13"/>
  <c r="M61" i="13"/>
  <c r="J61" i="13"/>
  <c r="S60" i="13"/>
  <c r="P60" i="13"/>
  <c r="M60" i="13"/>
  <c r="J60" i="13"/>
  <c r="S59" i="13"/>
  <c r="P59" i="13"/>
  <c r="M59" i="13"/>
  <c r="J59" i="13"/>
  <c r="S58" i="13"/>
  <c r="P58" i="13"/>
  <c r="M58" i="13"/>
  <c r="J58" i="13"/>
  <c r="S57" i="13"/>
  <c r="P57" i="13"/>
  <c r="M57" i="13"/>
  <c r="J57" i="13"/>
  <c r="S56" i="13"/>
  <c r="P56" i="13"/>
  <c r="M56" i="13"/>
  <c r="J56" i="13"/>
  <c r="S55" i="13"/>
  <c r="P55" i="13"/>
  <c r="M55" i="13"/>
  <c r="J55" i="13"/>
  <c r="S54" i="13"/>
  <c r="P54" i="13"/>
  <c r="M54" i="13"/>
  <c r="J54" i="13"/>
  <c r="S53" i="13"/>
  <c r="P53" i="13"/>
  <c r="M53" i="13"/>
  <c r="J53" i="13"/>
  <c r="S52" i="13"/>
  <c r="P52" i="13"/>
  <c r="M52" i="13"/>
  <c r="J52" i="13"/>
  <c r="S51" i="13"/>
  <c r="P51" i="13"/>
  <c r="M51" i="13"/>
  <c r="J51" i="13"/>
  <c r="S50" i="13"/>
  <c r="P50" i="13"/>
  <c r="M50" i="13"/>
  <c r="J50" i="13"/>
  <c r="S49" i="13"/>
  <c r="P49" i="13"/>
  <c r="M49" i="13"/>
  <c r="J49" i="13"/>
  <c r="S48" i="13"/>
  <c r="P48" i="13"/>
  <c r="M48" i="13"/>
  <c r="J48" i="13"/>
  <c r="S47" i="13"/>
  <c r="P47" i="13"/>
  <c r="M47" i="13"/>
  <c r="J47" i="13"/>
  <c r="S46" i="13"/>
  <c r="P46" i="13"/>
  <c r="M46" i="13"/>
  <c r="J46" i="13"/>
  <c r="S45" i="13"/>
  <c r="P45" i="13"/>
  <c r="M45" i="13"/>
  <c r="J45" i="13"/>
  <c r="S44" i="13"/>
  <c r="P44" i="13"/>
  <c r="M44" i="13"/>
  <c r="J44" i="13"/>
  <c r="S43" i="13"/>
  <c r="P43" i="13"/>
  <c r="M43" i="13"/>
  <c r="J43" i="13"/>
  <c r="S42" i="13"/>
  <c r="P42" i="13"/>
  <c r="M42" i="13"/>
  <c r="J42" i="13"/>
  <c r="S41" i="13"/>
  <c r="P41" i="13"/>
  <c r="M41" i="13"/>
  <c r="J41" i="13"/>
  <c r="S40" i="13"/>
  <c r="P40" i="13"/>
  <c r="M40" i="13"/>
  <c r="J40" i="13"/>
  <c r="S39" i="13"/>
  <c r="P39" i="13"/>
  <c r="M39" i="13"/>
  <c r="J39" i="13"/>
  <c r="S38" i="13"/>
  <c r="P38" i="13"/>
  <c r="M38" i="13"/>
  <c r="J38" i="13"/>
  <c r="S37" i="13"/>
  <c r="P37" i="13"/>
  <c r="M37" i="13"/>
  <c r="J37" i="13"/>
  <c r="S36" i="13"/>
  <c r="P36" i="13"/>
  <c r="M36" i="13"/>
  <c r="J36" i="13"/>
  <c r="S35" i="13"/>
  <c r="P35" i="13"/>
  <c r="M35" i="13"/>
  <c r="J35" i="13"/>
  <c r="S34" i="13"/>
  <c r="P34" i="13"/>
  <c r="M34" i="13"/>
  <c r="J34" i="13"/>
  <c r="S33" i="13"/>
  <c r="P33" i="13"/>
  <c r="M33" i="13"/>
  <c r="J33" i="13"/>
  <c r="S32" i="13"/>
  <c r="P32" i="13"/>
  <c r="M32" i="13"/>
  <c r="J32" i="13"/>
  <c r="S31" i="13"/>
  <c r="P31" i="13"/>
  <c r="M31" i="13"/>
  <c r="J31" i="13"/>
  <c r="S30" i="13"/>
  <c r="P30" i="13"/>
  <c r="M30" i="13"/>
  <c r="J30" i="13"/>
  <c r="S29" i="13"/>
  <c r="P29" i="13"/>
  <c r="M29" i="13"/>
  <c r="J29" i="13"/>
  <c r="S28" i="13"/>
  <c r="P28" i="13"/>
  <c r="M28" i="13"/>
  <c r="J28" i="13"/>
  <c r="S27" i="13"/>
  <c r="P27" i="13"/>
  <c r="M27" i="13"/>
  <c r="J27" i="13"/>
  <c r="S26" i="13"/>
  <c r="P26" i="13"/>
  <c r="M26" i="13"/>
  <c r="J26" i="13"/>
  <c r="S25" i="13"/>
  <c r="P25" i="13"/>
  <c r="M25" i="13"/>
  <c r="J25" i="13"/>
  <c r="S24" i="13"/>
  <c r="P24" i="13"/>
  <c r="M24" i="13"/>
  <c r="J24" i="13"/>
  <c r="S23" i="13"/>
  <c r="P23" i="13"/>
  <c r="M23" i="13"/>
  <c r="J23" i="13"/>
  <c r="S22" i="13"/>
  <c r="P22" i="13"/>
  <c r="M22" i="13"/>
  <c r="J22" i="13"/>
  <c r="S21" i="13"/>
  <c r="P21" i="13"/>
  <c r="M21" i="13"/>
  <c r="J21" i="13"/>
  <c r="S20" i="13"/>
  <c r="P20" i="13"/>
  <c r="M20" i="13"/>
  <c r="J20" i="13"/>
  <c r="S19" i="13"/>
  <c r="P19" i="13"/>
  <c r="M19" i="13"/>
  <c r="J19" i="13"/>
  <c r="S18" i="13"/>
  <c r="P18" i="13"/>
  <c r="M18" i="13"/>
  <c r="J18" i="13"/>
  <c r="S17" i="13"/>
  <c r="P17" i="13"/>
  <c r="M17" i="13"/>
  <c r="J17" i="13"/>
  <c r="S16" i="13"/>
  <c r="P16" i="13"/>
  <c r="M16" i="13"/>
  <c r="J16" i="13"/>
  <c r="S15" i="13"/>
  <c r="P15" i="13"/>
  <c r="M15" i="13"/>
  <c r="J15" i="13"/>
  <c r="S14" i="13"/>
  <c r="P14" i="13"/>
  <c r="M14" i="13"/>
  <c r="J14" i="13"/>
  <c r="S13" i="13"/>
  <c r="P13" i="13"/>
  <c r="M13" i="13"/>
  <c r="J13" i="13"/>
  <c r="S12" i="13"/>
  <c r="P12" i="13"/>
  <c r="M12" i="13"/>
  <c r="J12" i="13"/>
  <c r="S11" i="13"/>
  <c r="P11" i="13"/>
  <c r="M11" i="13"/>
  <c r="J11" i="13"/>
  <c r="S10" i="13"/>
  <c r="P10" i="13"/>
  <c r="M10" i="13"/>
  <c r="J10" i="13"/>
  <c r="S9" i="13"/>
  <c r="P9" i="13"/>
  <c r="M9" i="13"/>
  <c r="J9" i="13"/>
  <c r="S8" i="13"/>
  <c r="P8" i="13"/>
  <c r="M8" i="13"/>
  <c r="J8" i="13"/>
  <c r="S7" i="13"/>
  <c r="P7" i="13"/>
  <c r="M7" i="13"/>
  <c r="J7" i="13"/>
  <c r="S6" i="13"/>
  <c r="P6" i="13"/>
  <c r="M6" i="13"/>
  <c r="J6" i="13"/>
  <c r="S5" i="13"/>
  <c r="P5" i="13"/>
  <c r="M5" i="13"/>
  <c r="J5" i="13"/>
  <c r="S4" i="13"/>
  <c r="S64" i="13" s="1"/>
  <c r="P4" i="13"/>
  <c r="P64" i="13" s="1"/>
  <c r="M4" i="13"/>
  <c r="M64" i="13" s="1"/>
  <c r="J4" i="13"/>
  <c r="J64" i="13" s="1"/>
  <c r="C6" i="14"/>
  <c r="B6" i="14"/>
  <c r="E5" i="14"/>
  <c r="D5" i="14"/>
  <c r="E4" i="14"/>
  <c r="D4" i="14"/>
  <c r="E4" i="13"/>
  <c r="D4" i="13"/>
  <c r="C14" i="12"/>
  <c r="C15" i="12" s="1"/>
  <c r="B14" i="12"/>
  <c r="B15" i="12" s="1"/>
  <c r="E13" i="12"/>
  <c r="D13" i="12"/>
  <c r="E12" i="12"/>
  <c r="D12" i="12"/>
  <c r="D11" i="12"/>
  <c r="E10" i="12"/>
  <c r="D10" i="12"/>
  <c r="E9" i="12"/>
  <c r="D9" i="12"/>
  <c r="E8" i="12"/>
  <c r="D8" i="12"/>
  <c r="E7" i="12"/>
  <c r="D7" i="12"/>
  <c r="E6" i="12"/>
  <c r="D6" i="12"/>
  <c r="E4" i="12"/>
  <c r="D4" i="12"/>
  <c r="B15" i="11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23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4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23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4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23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4" i="4"/>
  <c r="D4" i="4"/>
  <c r="D6" i="14" l="1"/>
  <c r="E15" i="12"/>
  <c r="D15" i="12"/>
  <c r="D14" i="12"/>
  <c r="E14" i="12"/>
  <c r="L22" i="4"/>
  <c r="L3" i="4"/>
  <c r="L39" i="4" s="1"/>
  <c r="K22" i="4"/>
  <c r="K3" i="4"/>
  <c r="K39" i="4" s="1"/>
  <c r="I22" i="4"/>
  <c r="H22" i="4"/>
  <c r="H3" i="4"/>
  <c r="I3" i="4"/>
  <c r="J3" i="4" s="1"/>
  <c r="F22" i="4"/>
  <c r="E22" i="4"/>
  <c r="F3" i="4"/>
  <c r="E3" i="4"/>
  <c r="E39" i="4" s="1"/>
  <c r="Q13" i="4"/>
  <c r="Q14" i="4" s="1"/>
  <c r="P13" i="4"/>
  <c r="P14" i="4" s="1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S3" i="4"/>
  <c r="R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23" i="4"/>
  <c r="C22" i="4"/>
  <c r="B22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C3" i="4"/>
  <c r="D3" i="4" s="1"/>
  <c r="B3" i="4"/>
  <c r="K5" i="11"/>
  <c r="K6" i="11"/>
  <c r="K7" i="11"/>
  <c r="K8" i="11"/>
  <c r="K9" i="11"/>
  <c r="K10" i="11"/>
  <c r="L10" i="11" s="1"/>
  <c r="K11" i="11"/>
  <c r="K12" i="11"/>
  <c r="L12" i="11" s="1"/>
  <c r="K13" i="11"/>
  <c r="K14" i="11"/>
  <c r="L14" i="11" s="1"/>
  <c r="K4" i="11"/>
  <c r="J5" i="11"/>
  <c r="J6" i="11"/>
  <c r="J7" i="11"/>
  <c r="L7" i="11" s="1"/>
  <c r="J8" i="11"/>
  <c r="J9" i="11"/>
  <c r="L9" i="11" s="1"/>
  <c r="J10" i="11"/>
  <c r="J11" i="11"/>
  <c r="L11" i="11" s="1"/>
  <c r="J12" i="11"/>
  <c r="J13" i="11"/>
  <c r="L13" i="11" s="1"/>
  <c r="J14" i="11"/>
  <c r="J4" i="11"/>
  <c r="L4" i="11" s="1"/>
  <c r="P8" i="11"/>
  <c r="O8" i="11"/>
  <c r="R7" i="11"/>
  <c r="Q7" i="11"/>
  <c r="R6" i="11"/>
  <c r="Q6" i="11"/>
  <c r="R5" i="11"/>
  <c r="Q5" i="11"/>
  <c r="R4" i="11"/>
  <c r="Q4" i="11"/>
  <c r="C15" i="11"/>
  <c r="D15" i="11"/>
  <c r="E15" i="11"/>
  <c r="F15" i="11"/>
  <c r="G15" i="11"/>
  <c r="H15" i="11"/>
  <c r="I15" i="11"/>
  <c r="J15" i="11"/>
  <c r="D22" i="4" l="1"/>
  <c r="M22" i="4"/>
  <c r="M3" i="4"/>
  <c r="H39" i="4"/>
  <c r="J22" i="4"/>
  <c r="G22" i="4"/>
  <c r="G3" i="4"/>
  <c r="F39" i="4"/>
  <c r="G39" i="4" s="1"/>
  <c r="I39" i="4"/>
  <c r="M39" i="4"/>
  <c r="B39" i="4"/>
  <c r="C39" i="4"/>
  <c r="S14" i="4"/>
  <c r="R14" i="4"/>
  <c r="R13" i="4"/>
  <c r="S13" i="4"/>
  <c r="L8" i="11"/>
  <c r="L6" i="11"/>
  <c r="L5" i="11"/>
  <c r="K15" i="11"/>
  <c r="L15" i="11" s="1"/>
  <c r="Q8" i="11"/>
  <c r="R8" i="11"/>
  <c r="J39" i="4" l="1"/>
  <c r="D3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1E842F-3437-4191-971A-2E90F8C71E91}" keepAlive="1" name="Consulta - Ficheiro de Exemplo" description="Ligação à consulta 'Ficheiro de Exemplo' no livro." type="5" refreshedVersion="0" background="1">
    <dbPr connection="Provider=Microsoft.Mashup.OleDb.1;Data Source=$Workbook$;Location=&quot;Ficheiro de Exemplo&quot;;Extended Properties=&quot;&quot;" command="SELECT * FROM [Ficheiro de Exemplo]"/>
  </connection>
  <connection id="2" xr16:uid="{F917975B-CB67-4C87-943E-33F1462A6465}" keepAlive="1" name="Consulta - Ficheiro de Exemplo (2)" description="Ligação à consulta 'Ficheiro de Exemplo (2)' no livro." type="5" refreshedVersion="0" background="1">
    <dbPr connection="Provider=Microsoft.Mashup.OleDb.1;Data Source=$Workbook$;Location=&quot;Ficheiro de Exemplo (2)&quot;;Extended Properties=&quot;&quot;" command="SELECT * FROM [Ficheiro de Exemplo (2)]"/>
  </connection>
  <connection id="3" xr16:uid="{1E865C9F-5C44-437A-87E6-6EEAA87B192C}" keepAlive="1" name="Consulta - Ficheiro de Exemplo (3)" description="Ligação à consulta 'Ficheiro de Exemplo (3)' no livro." type="5" refreshedVersion="0" background="1">
    <dbPr connection="Provider=Microsoft.Mashup.OleDb.1;Data Source=$Workbook$;Location=&quot;Ficheiro de Exemplo (3)&quot;;Extended Properties=&quot;&quot;" command="SELECT * FROM [Ficheiro de Exemplo (3)]"/>
  </connection>
  <connection id="4" xr16:uid="{956779A3-78A3-4BD1-AC90-AEC0DE54CBE6}" keepAlive="1" name="Consulta - Ficheiro de Exemplo (5)" description="Ligação à consulta 'Ficheiro de Exemplo (5)' no livro." type="5" refreshedVersion="0" background="1">
    <dbPr connection="Provider=Microsoft.Mashup.OleDb.1;Data Source=$Workbook$;Location=&quot;Ficheiro de Exemplo (5)&quot;;Extended Properties=&quot;&quot;" command="SELECT * FROM [Ficheiro de Exemplo (5)]"/>
  </connection>
  <connection id="5" xr16:uid="{D9697F99-3805-46CB-9049-5F26E6971BBF}" keepAlive="1" name="Consulta - Ficheiro de Exemplo (6)" description="Ligação à consulta 'Ficheiro de Exemplo (6)' no livro." type="5" refreshedVersion="0" background="1">
    <dbPr connection="Provider=Microsoft.Mashup.OleDb.1;Data Source=$Workbook$;Location=&quot;Ficheiro de Exemplo (6)&quot;;Extended Properties=&quot;&quot;" command="SELECT * FROM [Ficheiro de Exemplo (6)]"/>
  </connection>
  <connection id="6" xr16:uid="{1256BFB4-66CC-420B-BECC-2D267E1CC957}" keepAlive="1" name="Consulta - Ficherios Recebidos" description="Ligação à consulta 'Ficherios Recebidos' no livro." type="5" refreshedVersion="7" background="1" saveData="1">
    <dbPr connection="Provider=Microsoft.Mashup.OleDb.1;Data Source=$Workbook$;Location=&quot;Ficherios Recebidos&quot;;Extended Properties=&quot;&quot;" command="SELECT * FROM [Ficherios Recebidos]"/>
  </connection>
  <connection id="7" xr16:uid="{7CBD109D-45A6-4725-ABEA-5D221DE7559D}" keepAlive="1" name="Consulta - Privado - RGA Mainfile - final 25/26" description="Ligação à consulta 'Privado - RGA Mainfile - final 25/26' no livro." type="5" refreshedVersion="7" background="1" saveData="1">
    <dbPr connection="Provider=Microsoft.Mashup.OleDb.1;Data Source=$Workbook$;Location=&quot;Privado - RGA Mainfile - final 25/26&quot;;Extended Properties=&quot;&quot;" command="SELECT * FROM [Privado - RGA Mainfile - final 25/26]"/>
  </connection>
  <connection id="8" xr16:uid="{AC6084A5-5755-479A-8EB0-A28DAA41FE08}" keepAlive="1" name="Consulta - Privado - RGA Mainfile - final 25/26 (2)" description="Ligação à consulta 'Privado - RGA Mainfile - final 25/26 (2)' no livro." type="5" refreshedVersion="7" background="1" saveData="1">
    <dbPr connection="Provider=Microsoft.Mashup.OleDb.1;Data Source=$Workbook$;Location=&quot;Privado - RGA Mainfile - final 25/26 (2)&quot;;Extended Properties=&quot;&quot;" command="SELECT * FROM [Privado - RGA Mainfile - final 25/26 (2)]"/>
  </connection>
  <connection id="9" xr16:uid="{FFBF65D0-BC51-47E6-9CB4-80AF2F938D42}" keepAlive="1" name="Consulta - RGA - Mainfile" description="Ligação à consulta 'RGA - Mainfile' no livro." type="5" refreshedVersion="7" background="1" saveData="1">
    <dbPr connection="Provider=Microsoft.Mashup.OleDb.1;Data Source=$Workbook$;Location=&quot;RGA - Mainfile&quot;;Extended Properties=&quot;&quot;" command="SELECT * FROM [RGA - Mainfile]"/>
  </connection>
  <connection id="10" xr16:uid="{8778E960-BD58-4AFC-99DB-C461F41E2C5D}" keepAlive="1" name="Consulta - RGA - Mainfile (2)" description="Ligação à consulta 'RGA - Mainfile (2)' no livro." type="5" refreshedVersion="7" background="1" saveData="1">
    <dbPr connection="Provider=Microsoft.Mashup.OleDb.1;Data Source=$Workbook$;Location=&quot;RGA - Mainfile (2)&quot;;Extended Properties=&quot;&quot;" command="SELECT * FROM [RGA - Mainfile (2)]"/>
  </connection>
  <connection id="11" xr16:uid="{5C4F589F-7526-41A8-BA27-355C04FE69E0}" keepAlive="1" name="Consulta - Transformar Ficheiro" description="Ligação à consulta 'Transformar Ficheiro' no livro." type="5" refreshedVersion="0" background="1">
    <dbPr connection="Provider=Microsoft.Mashup.OleDb.1;Data Source=$Workbook$;Location=&quot;Transformar Ficheiro&quot;;Extended Properties=&quot;&quot;" command="SELECT * FROM [Transformar Ficheiro]"/>
  </connection>
  <connection id="12" xr16:uid="{22F70F6E-D8E7-4758-8C6F-C540ADF59A5C}" keepAlive="1" name="Consulta - Transformar Ficheiro (2)" description="Ligação à consulta 'Transformar Ficheiro (2)' no livro." type="5" refreshedVersion="0" background="1">
    <dbPr connection="Provider=Microsoft.Mashup.OleDb.1;Data Source=$Workbook$;Location=&quot;Transformar Ficheiro (2)&quot;;Extended Properties=&quot;&quot;" command="SELECT * FROM [Transformar Ficheiro (2)]"/>
  </connection>
  <connection id="13" xr16:uid="{686D9136-ADE8-4A95-B1C4-1F4E80D9988E}" keepAlive="1" name="Consulta - Transformar Ficheiro (3)" description="Ligação à consulta 'Transformar Ficheiro (3)' no livro." type="5" refreshedVersion="0" background="1">
    <dbPr connection="Provider=Microsoft.Mashup.OleDb.1;Data Source=$Workbook$;Location=&quot;Transformar Ficheiro (3)&quot;;Extended Properties=&quot;&quot;" command="SELECT * FROM [Transformar Ficheiro (3)]"/>
  </connection>
  <connection id="14" xr16:uid="{D34EE9A4-8C60-43E8-B91B-09A60FEF544F}" keepAlive="1" name="Consulta - Transformar Ficheiro (5)" description="Ligação à consulta 'Transformar Ficheiro (5)' no livro." type="5" refreshedVersion="0" background="1">
    <dbPr connection="Provider=Microsoft.Mashup.OleDb.1;Data Source=$Workbook$;Location=&quot;Transformar Ficheiro (5)&quot;;Extended Properties=&quot;&quot;" command="SELECT * FROM [Transformar Ficheiro (5)]"/>
  </connection>
  <connection id="15" xr16:uid="{6D473536-10B4-4380-9289-3CA0552A15D2}" keepAlive="1" name="Consulta - Transformar Ficheiro (6)" description="Ligação à consulta 'Transformar Ficheiro (6)' no livro." type="5" refreshedVersion="0" background="1">
    <dbPr connection="Provider=Microsoft.Mashup.OleDb.1;Data Source=$Workbook$;Location=&quot;Transformar Ficheiro (6)&quot;;Extended Properties=&quot;&quot;" command="SELECT * FROM [Transformar Ficheiro (6)]"/>
  </connection>
</connections>
</file>

<file path=xl/sharedStrings.xml><?xml version="1.0" encoding="utf-8"?>
<sst xmlns="http://schemas.openxmlformats.org/spreadsheetml/2006/main" count="257" uniqueCount="175">
  <si>
    <t>Medicina</t>
  </si>
  <si>
    <t>Total Vagas
(CNA+CL+RE+CE)</t>
  </si>
  <si>
    <t>Escola Superior de Enfermagem de Coimbra</t>
  </si>
  <si>
    <t>Escola Superior de Enfermagem de Lisboa</t>
  </si>
  <si>
    <t>Escola Superior de Enfermagem do Porto</t>
  </si>
  <si>
    <t>Escola Superior de Hotelaria e Turismo do Estoril</t>
  </si>
  <si>
    <t>Escola Superior Náutica Infante D. Henrique</t>
  </si>
  <si>
    <t>Instituto Politécnico de Beja</t>
  </si>
  <si>
    <t>ANEXO I</t>
  </si>
  <si>
    <t>Educação Básica</t>
  </si>
  <si>
    <t>Instituto Politécnico de Bragança</t>
  </si>
  <si>
    <t>Instituto Politécnico de Castelo Branco</t>
  </si>
  <si>
    <t>Instituto Politécnico do Cávado e do Ave</t>
  </si>
  <si>
    <t>Instituto Politécnico de Coimbra</t>
  </si>
  <si>
    <t>Instituto Politécnico de Coimbra - Escola Superior de Tecnologia e Gestão de Oliveira do Hospital</t>
  </si>
  <si>
    <t>Instituto Politécnico da Guarda</t>
  </si>
  <si>
    <t>Instituto Politécnico de Leiria</t>
  </si>
  <si>
    <t>Instituto Politécnico de Lisboa</t>
  </si>
  <si>
    <t>Instituto Politécnico de Portalegre</t>
  </si>
  <si>
    <t>Instituto Politécnico do Porto</t>
  </si>
  <si>
    <t>Instituto Politécnico de Santarém</t>
  </si>
  <si>
    <t>Instituto Politécnico de Setúbal</t>
  </si>
  <si>
    <t>Instituto Politécnico de Tomar</t>
  </si>
  <si>
    <t>Instituto Politécnico de Viana do Castelo</t>
  </si>
  <si>
    <t>Instituto Politécnico de Viseu</t>
  </si>
  <si>
    <t>ISCTE - Instituto Universitário de Lisboa</t>
  </si>
  <si>
    <t>Universidade dos Açores</t>
  </si>
  <si>
    <t>Universidade dos Açores - Faculdade de Ciências e Tecnologia</t>
  </si>
  <si>
    <t>Universidade do Algarve</t>
  </si>
  <si>
    <t>Universidade do Algarve - Faculdade de Medicina e Ciências Biomédicas</t>
  </si>
  <si>
    <t>Universidade de Aveiro</t>
  </si>
  <si>
    <t>Universidade da Beira Interior</t>
  </si>
  <si>
    <t>Universidade de Coimbra</t>
  </si>
  <si>
    <t>Universidade de Coimbra - Faculdade de Medicina</t>
  </si>
  <si>
    <t>Universidade de Évora</t>
  </si>
  <si>
    <t>Universidade de Lisboa</t>
  </si>
  <si>
    <t>Universidade de Lisboa - Faculdade de Medicina</t>
  </si>
  <si>
    <t>Universidade da Madeira</t>
  </si>
  <si>
    <t>Universidade da Madeira - Faculdade de Ciências da Vida</t>
  </si>
  <si>
    <t>Universidade do Minho</t>
  </si>
  <si>
    <t>Universidade Nova de Lisboa</t>
  </si>
  <si>
    <t>Universidade Nova de Lisboa - Faculdade de Ciências Médicas</t>
  </si>
  <si>
    <t>Universidade do Porto</t>
  </si>
  <si>
    <t>Universidade do Porto - Faculdade de Medicina</t>
  </si>
  <si>
    <t>Universidade do Porto - Instituto de Ciências Biomédicas Abel Salazar</t>
  </si>
  <si>
    <t>Universidade de Trás-os-Montes e Alto Douro</t>
  </si>
  <si>
    <t>RGA</t>
  </si>
  <si>
    <t>Atlântica - Instituto Universitário</t>
  </si>
  <si>
    <t>Academia Nacional Superior de Orquestra</t>
  </si>
  <si>
    <t>Escola Superior Artística do Porto</t>
  </si>
  <si>
    <t>Escola Superior de Artes e Design</t>
  </si>
  <si>
    <t>Escola Superior de Educação de Fafe</t>
  </si>
  <si>
    <t>Escola Superior de Educação de João de Deus</t>
  </si>
  <si>
    <t>Escola Superior de Enfermagem São Francisco das Misericórdias</t>
  </si>
  <si>
    <t>Escola Superior de Enfermagem de São José de Cluny</t>
  </si>
  <si>
    <t>Escola Superior de Educação de Paula Frassinetti</t>
  </si>
  <si>
    <t>Escola Superior de Negócios Atlântico</t>
  </si>
  <si>
    <t>Escola Superior de Saúde do Alcoitão</t>
  </si>
  <si>
    <t>Escola Superior de Saúde Atlântica</t>
  </si>
  <si>
    <t>Escola Superior de Saúde Cruz Vermelha Portuguesa - Alto Tâmega</t>
  </si>
  <si>
    <t>Escola Superior de Saúde da Cruz Vermelha Portuguesa - Lisboa</t>
  </si>
  <si>
    <t>Escola Superior de Saúde Egas Moniz</t>
  </si>
  <si>
    <t>Escola Superior de Saúde da Fundação «Fernando Pessoa»</t>
  </si>
  <si>
    <t>Escola Superior de Saúde Jean Piaget de Viseu</t>
  </si>
  <si>
    <t>Escola Superior de Saúde Norte da Cruz Vermelha Portuguesa</t>
  </si>
  <si>
    <t>Escola Superior de Saúde de Santa Maria</t>
  </si>
  <si>
    <t>Escola Superior de Tecnologias de Fafe</t>
  </si>
  <si>
    <t>Escola Universitária Vasco da Gama</t>
  </si>
  <si>
    <t>Instituto Português de Administração de Marketing de Lisboa</t>
  </si>
  <si>
    <t>Instituto Português de Administração de Marketing do Porto</t>
  </si>
  <si>
    <t>Instituto Politécnico Jean Piaget do Norte</t>
  </si>
  <si>
    <t>Instituto Politécnico Jean Piaget do Sul</t>
  </si>
  <si>
    <t>Instituto Politécnico da Lusofonia</t>
  </si>
  <si>
    <t>Instituto Politécnico da Maia</t>
  </si>
  <si>
    <t>Instituto Politécnico de Saúde do Norte - CESPU</t>
  </si>
  <si>
    <t>Instituto Superior de Administração e Gestão</t>
  </si>
  <si>
    <t>ISAVE - Instituto Superior de Saúde</t>
  </si>
  <si>
    <t>Instituto Superior de Ciências Educativas do Douro</t>
  </si>
  <si>
    <t>Instituto Superior de Ciências Empresariais e do Turismo</t>
  </si>
  <si>
    <t>ISCE - Instituto Superior de Lisboa e Vale do Tejo</t>
  </si>
  <si>
    <t>Instituto Superior de Ciências da Informação e da Administração</t>
  </si>
  <si>
    <t>Instituto Superior D. Dinis</t>
  </si>
  <si>
    <t>ISEC Lisboa - Instituto Superior de Educação e Ciências</t>
  </si>
  <si>
    <t>Instituto Superior de Entre Douro e Vouga</t>
  </si>
  <si>
    <t>Instituto Superior de Estudos Interculturais e Transdisciplinares de Viseu</t>
  </si>
  <si>
    <t>Instituto Superior de Gestão</t>
  </si>
  <si>
    <t>ISLA Santarém - Instituto Politécnico</t>
  </si>
  <si>
    <t>ISLA - Instituto Politécnico de Gestão e Tecnologia</t>
  </si>
  <si>
    <t>Instituto Superior Manuel Teixeira Gomes</t>
  </si>
  <si>
    <t>ISPA - Instituto Universitário de Ciências Psicológicas, Sociais e da Vida</t>
  </si>
  <si>
    <t>Instituto Superior Politécnico Gaya</t>
  </si>
  <si>
    <t>Instituto Superior de Tecnologias Avançadas de Lisboa</t>
  </si>
  <si>
    <t>Instituto Superior de Tecnologias Avançadas do Porto</t>
  </si>
  <si>
    <t>Instituto Universitário de Ciências da Saúde - CESPU</t>
  </si>
  <si>
    <t>Instituto Universitário Egas Moniz</t>
  </si>
  <si>
    <t>Universidade Autónoma de Lisboa Luís de Camões</t>
  </si>
  <si>
    <t>Universidade Europeia</t>
  </si>
  <si>
    <t>Universidade Fernando Pessoa</t>
  </si>
  <si>
    <t>Universidade Lusíada</t>
  </si>
  <si>
    <t>Universidade Lusófona</t>
  </si>
  <si>
    <t>Universidade da Maia</t>
  </si>
  <si>
    <t>Universidade Portucalense Infante D. Henrique</t>
  </si>
  <si>
    <t>Total Geral</t>
  </si>
  <si>
    <t>Instituição de ensino superior</t>
  </si>
  <si>
    <t>Variação</t>
  </si>
  <si>
    <t>Instituicao de Ensino Superior</t>
  </si>
  <si>
    <t>Total Vagas Concursos Especiais</t>
  </si>
  <si>
    <t>Regimes Especiais (RE)</t>
  </si>
  <si>
    <t>Maiores de 23 Anos</t>
  </si>
  <si>
    <t>Titulares de Diploma de especialização tecnológica (TDET)</t>
  </si>
  <si>
    <t>Titulares de diploma de técnico superior profissional (TDTSP)</t>
  </si>
  <si>
    <t>Titulares de outros cursos superiores (TOCS)</t>
  </si>
  <si>
    <t>Titulares de cursos de dupla certificação (TCDC)</t>
  </si>
  <si>
    <t>Licenciados no acesso a Medicina</t>
  </si>
  <si>
    <t>Estudantes Internacionais (EI)</t>
  </si>
  <si>
    <t>Mudança de par instituição/curso (MPIC)</t>
  </si>
  <si>
    <t>Total Vagas Regimes e Concursos Especiais</t>
  </si>
  <si>
    <t>Variação %</t>
  </si>
  <si>
    <t>Regimes e Concursos Especiais</t>
  </si>
  <si>
    <t>Índice de Excelência</t>
  </si>
  <si>
    <t>Competências digitais</t>
  </si>
  <si>
    <t>Vagas 2024</t>
  </si>
  <si>
    <t>Vagas 2025</t>
  </si>
  <si>
    <t>Total vagas</t>
  </si>
  <si>
    <t>Regimes Especiais</t>
  </si>
  <si>
    <t>2024-2025</t>
  </si>
  <si>
    <t>2025-2026</t>
  </si>
  <si>
    <t>Estudantes Internacionais</t>
  </si>
  <si>
    <t>MEDICINA</t>
  </si>
  <si>
    <t>variação</t>
  </si>
  <si>
    <t>TOTAL</t>
  </si>
  <si>
    <t>Ensino Superior Privado - Concurso Institucional
Regime Geral de Acesso</t>
  </si>
  <si>
    <t>Ensino Superior Público</t>
  </si>
  <si>
    <t>Total vagas (RGA+RE+CE)</t>
  </si>
  <si>
    <t>Ensino Superior Privado</t>
  </si>
  <si>
    <t>RGA 
(CNA/CL)</t>
  </si>
  <si>
    <t>Regimes Especiais
 (RE)</t>
  </si>
  <si>
    <t>Concursos Especiais 
(CE)</t>
  </si>
  <si>
    <t>ENSINO SUPERIOR PRIVADO</t>
  </si>
  <si>
    <t>Ensino Superio Público</t>
  </si>
  <si>
    <t>Exceções</t>
  </si>
  <si>
    <t>Concursos Especiais (CE)</t>
  </si>
  <si>
    <t>Nota:</t>
  </si>
  <si>
    <t>Instituto Politécnico de Beja - Escola Superior de Tecnologia e de Gestão</t>
  </si>
  <si>
    <t>Instituto Politécnico de Leiria - Escola Superior de Educação e Ciências Sociais</t>
  </si>
  <si>
    <t>Designacao Curso</t>
  </si>
  <si>
    <t>Tipo de Curso</t>
  </si>
  <si>
    <t>Licenciatura - 1º ciclo</t>
  </si>
  <si>
    <t>Universidade Aberta</t>
  </si>
  <si>
    <t>Tipo ensino</t>
  </si>
  <si>
    <t>Privado</t>
  </si>
  <si>
    <t>Público</t>
  </si>
  <si>
    <t>Vagas 
2025-2026 
RGA</t>
  </si>
  <si>
    <t>Vagas 2025-2026
Outros Concursos</t>
  </si>
  <si>
    <t>Total vagas 2025-2026</t>
  </si>
  <si>
    <t xml:space="preserve">Total </t>
  </si>
  <si>
    <t>NOTA:</t>
  </si>
  <si>
    <t>Vagas 
2025-2026</t>
  </si>
  <si>
    <t>Público Militar e Policial</t>
  </si>
  <si>
    <t>Instituto Superior de Ciências Policiais e Segurança Interna</t>
  </si>
  <si>
    <t>Ciências Policiais</t>
  </si>
  <si>
    <t>NOTA</t>
  </si>
  <si>
    <t>O quadro não inclui os ciclos de estudos ministrados pela Universidade Católica Portuguesa em regime de ensino a distância</t>
  </si>
  <si>
    <r>
      <rPr>
        <b/>
        <sz val="9"/>
        <color theme="5" tint="-0.249977111117893"/>
        <rFont val="Calibri"/>
        <family val="2"/>
        <scheme val="minor"/>
      </rPr>
      <t>[*]</t>
    </r>
    <r>
      <rPr>
        <sz val="9"/>
        <color theme="1"/>
        <rFont val="Calibri"/>
        <family val="2"/>
        <scheme val="minor"/>
      </rPr>
      <t xml:space="preserve"> - O quadro não inclui o </t>
    </r>
    <r>
      <rPr>
        <b/>
        <sz val="9"/>
        <color theme="1"/>
        <rFont val="Calibri"/>
        <family val="2"/>
        <scheme val="minor"/>
      </rPr>
      <t>Instituto Universitário Militar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</si>
  <si>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9"/>
        <color theme="5" tint="-0.249977111117893"/>
        <rFont val="Calibri"/>
        <family val="2"/>
        <scheme val="minor"/>
      </rPr>
      <t>[**]</t>
    </r>
    <r>
      <rPr>
        <sz val="9"/>
        <color theme="1"/>
        <rFont val="Calibri"/>
        <family val="2"/>
        <scheme val="minor"/>
      </rPr>
      <t xml:space="preserve"> - O </t>
    </r>
    <r>
      <rPr>
        <b/>
        <sz val="9"/>
        <color theme="1"/>
        <rFont val="Calibri"/>
        <family val="2"/>
        <scheme val="minor"/>
      </rPr>
      <t xml:space="preserve">Instituto Superior de Ciências Policiais e Segurança Interna </t>
    </r>
    <r>
      <rPr>
        <sz val="9"/>
        <color theme="1"/>
        <rFont val="Calibri"/>
        <family val="2"/>
        <scheme val="minor"/>
      </rPr>
      <t>informou que das 43 vagas fixadas, 32 destinam-se a alunos nacionais e 11 a alunos CPLP.</t>
    </r>
  </si>
  <si>
    <r>
      <t>Instituicao de Ensino Superior</t>
    </r>
    <r>
      <rPr>
        <sz val="10"/>
        <color theme="5" tint="-0.249977111117893"/>
        <rFont val="Calibri"/>
        <family val="2"/>
        <scheme val="minor"/>
      </rPr>
      <t xml:space="preserve"> [*]</t>
    </r>
  </si>
  <si>
    <r>
      <rPr>
        <sz val="9"/>
        <color theme="5" tint="-0.249977111117893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O quadro não inclui a Universidade Católica Portuguesa</t>
    </r>
  </si>
  <si>
    <r>
      <t xml:space="preserve">43 </t>
    </r>
    <r>
      <rPr>
        <b/>
        <sz val="10"/>
        <color theme="5" tint="-0.249977111117893"/>
        <rFont val="Calibri"/>
        <family val="2"/>
        <scheme val="minor"/>
      </rPr>
      <t>[**]</t>
    </r>
  </si>
  <si>
    <r>
      <t>Instituição de ensino superior</t>
    </r>
    <r>
      <rPr>
        <b/>
        <sz val="9"/>
        <color theme="5" tint="-0.249977111117893"/>
        <rFont val="Calibri"/>
        <family val="2"/>
        <scheme val="minor"/>
      </rPr>
      <t xml:space="preserve"> (*)</t>
    </r>
  </si>
  <si>
    <r>
      <rPr>
        <u/>
        <sz val="9"/>
        <color theme="1"/>
        <rFont val="Calibri"/>
        <family val="2"/>
        <scheme val="minor"/>
      </rPr>
      <t>Escola Superior de Atividades Imobiliárias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5" tint="-0.249977111117893"/>
        <rFont val="Calibri"/>
        <family val="2"/>
        <scheme val="minor"/>
      </rPr>
      <t>(**)</t>
    </r>
  </si>
  <si>
    <r>
      <rPr>
        <u/>
        <sz val="9"/>
        <color theme="1"/>
        <rFont val="Calibri"/>
        <family val="2"/>
        <scheme val="minor"/>
      </rPr>
      <t>Instituto Superior de Administração e Línguas</t>
    </r>
    <r>
      <rPr>
        <b/>
        <sz val="9"/>
        <color theme="5" tint="-0.249977111117893"/>
        <rFont val="Calibri"/>
        <family val="2"/>
        <scheme val="minor"/>
      </rPr>
      <t xml:space="preserve"> (**)</t>
    </r>
  </si>
  <si>
    <r>
      <rPr>
        <u/>
        <sz val="9"/>
        <color theme="1"/>
        <rFont val="Calibri"/>
        <family val="2"/>
        <scheme val="minor"/>
      </rPr>
      <t>Instituto Superior de Estudos Interculturais e Transdisciplinares de Almada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5" tint="-0.249977111117893"/>
        <rFont val="Calibri"/>
        <family val="2"/>
        <scheme val="minor"/>
      </rPr>
      <t>(**)</t>
    </r>
  </si>
  <si>
    <r>
      <rPr>
        <u/>
        <sz val="9"/>
        <color theme="1"/>
        <rFont val="Calibri"/>
        <family val="2"/>
        <scheme val="minor"/>
      </rPr>
      <t>Instituto Superior de Serviço Social do Porto</t>
    </r>
    <r>
      <rPr>
        <b/>
        <sz val="9"/>
        <color theme="5" tint="-0.249977111117893"/>
        <rFont val="Calibri"/>
        <family val="2"/>
        <scheme val="minor"/>
      </rPr>
      <t xml:space="preserve"> (**)</t>
    </r>
  </si>
  <si>
    <r>
      <rPr>
        <u/>
        <sz val="9"/>
        <color theme="1"/>
        <rFont val="Calibri"/>
        <family val="2"/>
        <scheme val="minor"/>
      </rPr>
      <t>Instituto Superior Miguel Torga</t>
    </r>
    <r>
      <rPr>
        <b/>
        <sz val="9"/>
        <color theme="5" tint="-0.249977111117893"/>
        <rFont val="Calibri"/>
        <family val="2"/>
        <scheme val="minor"/>
      </rPr>
      <t xml:space="preserve"> (**)</t>
    </r>
  </si>
  <si>
    <r>
      <rPr>
        <b/>
        <sz val="9"/>
        <color theme="5" tint="-0.249977111117893"/>
        <rFont val="Calibri"/>
        <family val="2"/>
        <scheme val="minor"/>
      </rPr>
      <t xml:space="preserve">(**)  </t>
    </r>
    <r>
      <rPr>
        <sz val="9"/>
        <color theme="1"/>
        <rFont val="Calibri"/>
        <family val="2"/>
        <scheme val="minor"/>
      </rPr>
      <t>Em outubro de 2024, foi publicada pela Agência de Avaliação e Acreditação do Ensino Superior decisão negativa de avaliação institucional da Escola Superior de Atividades Imobiliárias, do Instituto Superior de Administração e Línguas, do Instituto Superior de Estudos Interdisciplinares e Transdisciplinares de Almada, do Instituto Superior de Serviço Social do Porto e do Instituto Superior Miguel Torga. Tendo sido, entretanto, instauradas, pelas entidades instituidoras dos respetivos estabelecimentos, providências cautelares com vista à suspensão da eficácia do ato de não acreditação, até respetiva decisão judicial, encontram-se suspensos os atos de não acreditação da A3ES, não podendo a tutela atuar noutro sentido que não seja o da divulgação das vagas fixadas para esses estabelecimentos, nos termos do despacho n.º 528/2025, de 10 de janeiro.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</si>
</sst>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rgb="FF2967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theme="9"/>
      </patternFill>
    </fill>
  </fills>
  <borders count="5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medium">
        <color theme="0" tint="-0.34998626667073579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rgb="FF29679F"/>
      </left>
      <right/>
      <top/>
      <bottom style="thin">
        <color rgb="FF29679F"/>
      </bottom>
      <diagonal/>
    </border>
    <border>
      <left/>
      <right/>
      <top/>
      <bottom style="thin">
        <color rgb="FF29679F"/>
      </bottom>
      <diagonal/>
    </border>
    <border>
      <left/>
      <right style="thin">
        <color rgb="FF29679F"/>
      </right>
      <top/>
      <bottom style="thin">
        <color rgb="FF29679F"/>
      </bottom>
      <diagonal/>
    </border>
    <border>
      <left style="thin">
        <color rgb="FF29679F"/>
      </left>
      <right/>
      <top style="thin">
        <color rgb="FF29679F"/>
      </top>
      <bottom style="thin">
        <color rgb="FF29679F"/>
      </bottom>
      <diagonal/>
    </border>
    <border>
      <left/>
      <right/>
      <top style="thin">
        <color rgb="FF29679F"/>
      </top>
      <bottom style="thin">
        <color rgb="FF29679F"/>
      </bottom>
      <diagonal/>
    </border>
    <border>
      <left/>
      <right style="thin">
        <color rgb="FF29679F"/>
      </right>
      <top style="thin">
        <color rgb="FF29679F"/>
      </top>
      <bottom style="thin">
        <color rgb="FF29679F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29679F"/>
      </left>
      <right/>
      <top style="thin">
        <color rgb="FF29679F"/>
      </top>
      <bottom/>
      <diagonal/>
    </border>
    <border>
      <left/>
      <right/>
      <top style="thin">
        <color rgb="FF29679F"/>
      </top>
      <bottom/>
      <diagonal/>
    </border>
    <border>
      <left/>
      <right style="thin">
        <color rgb="FF29679F"/>
      </right>
      <top style="thin">
        <color rgb="FF29679F"/>
      </top>
      <bottom/>
      <diagonal/>
    </border>
    <border>
      <left style="thin">
        <color rgb="FF29679F"/>
      </left>
      <right/>
      <top/>
      <bottom/>
      <diagonal/>
    </border>
    <border>
      <left/>
      <right style="thin">
        <color rgb="FF29679F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/>
    <xf numFmtId="0" fontId="1" fillId="5" borderId="1" xfId="0" applyFont="1" applyFill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4" fillId="3" borderId="3" xfId="0" applyFont="1" applyFill="1" applyBorder="1" applyAlignment="1">
      <alignment horizontal="center"/>
    </xf>
    <xf numFmtId="0" fontId="1" fillId="6" borderId="3" xfId="0" applyFont="1" applyFill="1" applyBorder="1"/>
    <xf numFmtId="0" fontId="1" fillId="9" borderId="3" xfId="0" applyFont="1" applyFill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64" fontId="1" fillId="9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3" xfId="0" applyFont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0" borderId="3" xfId="0" applyFont="1" applyBorder="1"/>
    <xf numFmtId="0" fontId="2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0" borderId="4" xfId="0" applyFont="1" applyFill="1" applyBorder="1"/>
    <xf numFmtId="0" fontId="3" fillId="2" borderId="7" xfId="0" applyFont="1" applyFill="1" applyBorder="1" applyAlignment="1">
      <alignment horizontal="center"/>
    </xf>
    <xf numFmtId="0" fontId="3" fillId="10" borderId="7" xfId="0" applyFont="1" applyFill="1" applyBorder="1"/>
    <xf numFmtId="0" fontId="4" fillId="6" borderId="0" xfId="0" applyFont="1" applyFill="1" applyAlignment="1">
      <alignment horizontal="center"/>
    </xf>
    <xf numFmtId="0" fontId="3" fillId="2" borderId="10" xfId="0" applyFont="1" applyFill="1" applyBorder="1"/>
    <xf numFmtId="0" fontId="4" fillId="6" borderId="4" xfId="0" applyFont="1" applyFill="1" applyBorder="1" applyAlignment="1">
      <alignment horizontal="center"/>
    </xf>
    <xf numFmtId="0" fontId="4" fillId="6" borderId="0" xfId="0" applyFont="1" applyFill="1"/>
    <xf numFmtId="0" fontId="4" fillId="6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7" fillId="7" borderId="10" xfId="0" applyFont="1" applyFill="1" applyBorder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left"/>
    </xf>
    <xf numFmtId="10" fontId="1" fillId="6" borderId="1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0" xfId="0" applyFont="1" applyFill="1"/>
    <xf numFmtId="0" fontId="1" fillId="3" borderId="16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3" fillId="2" borderId="9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7" fillId="2" borderId="0" xfId="0" applyFont="1" applyFill="1"/>
    <xf numFmtId="0" fontId="1" fillId="3" borderId="38" xfId="0" applyFont="1" applyFill="1" applyBorder="1"/>
    <xf numFmtId="0" fontId="1" fillId="3" borderId="38" xfId="0" applyFont="1" applyFill="1" applyBorder="1" applyAlignment="1">
      <alignment horizontal="center" wrapText="1"/>
    </xf>
    <xf numFmtId="0" fontId="3" fillId="2" borderId="39" xfId="0" applyFont="1" applyFill="1" applyBorder="1"/>
    <xf numFmtId="0" fontId="3" fillId="2" borderId="40" xfId="0" applyFont="1" applyFill="1" applyBorder="1"/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" xfId="0" applyFont="1" applyFill="1" applyBorder="1"/>
    <xf numFmtId="0" fontId="1" fillId="11" borderId="0" xfId="0" applyFont="1" applyFill="1"/>
    <xf numFmtId="0" fontId="1" fillId="11" borderId="0" xfId="0" applyFont="1" applyFill="1" applyAlignment="1">
      <alignment horizontal="center"/>
    </xf>
    <xf numFmtId="0" fontId="6" fillId="2" borderId="42" xfId="0" applyFont="1" applyFill="1" applyBorder="1"/>
    <xf numFmtId="0" fontId="3" fillId="2" borderId="43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5" fillId="12" borderId="44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7" fillId="3" borderId="0" xfId="0" applyFont="1" applyFill="1" applyAlignment="1">
      <alignment horizontal="center" wrapText="1"/>
    </xf>
    <xf numFmtId="164" fontId="1" fillId="6" borderId="14" xfId="0" applyNumberFormat="1" applyFont="1" applyFill="1" applyBorder="1" applyAlignment="1">
      <alignment horizontal="center"/>
    </xf>
    <xf numFmtId="0" fontId="20" fillId="2" borderId="51" xfId="0" applyFont="1" applyFill="1" applyBorder="1" applyAlignment="1">
      <alignment wrapText="1"/>
    </xf>
    <xf numFmtId="0" fontId="20" fillId="2" borderId="6" xfId="0" applyFont="1" applyFill="1" applyBorder="1" applyAlignment="1">
      <alignment wrapText="1"/>
    </xf>
    <xf numFmtId="0" fontId="20" fillId="2" borderId="52" xfId="0" applyFont="1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12" fillId="3" borderId="17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/>
    </xf>
    <xf numFmtId="0" fontId="3" fillId="2" borderId="49" xfId="0" applyFont="1" applyFill="1" applyBorder="1" applyAlignment="1">
      <alignment horizontal="left"/>
    </xf>
    <xf numFmtId="0" fontId="3" fillId="2" borderId="50" xfId="0" applyFont="1" applyFill="1" applyBorder="1" applyAlignment="1">
      <alignment horizontal="left"/>
    </xf>
    <xf numFmtId="0" fontId="3" fillId="0" borderId="53" xfId="0" applyFont="1" applyBorder="1" applyAlignment="1">
      <alignment horizontal="left" wrapText="1"/>
    </xf>
    <xf numFmtId="0" fontId="3" fillId="0" borderId="54" xfId="0" applyFont="1" applyBorder="1" applyAlignment="1">
      <alignment horizontal="left" wrapText="1"/>
    </xf>
    <xf numFmtId="0" fontId="3" fillId="0" borderId="55" xfId="0" applyFont="1" applyBorder="1" applyAlignment="1">
      <alignment horizontal="left" wrapText="1"/>
    </xf>
    <xf numFmtId="0" fontId="3" fillId="0" borderId="5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7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left"/>
    </xf>
    <xf numFmtId="0" fontId="16" fillId="2" borderId="33" xfId="0" applyFont="1" applyFill="1" applyBorder="1" applyAlignment="1">
      <alignment horizontal="left"/>
    </xf>
    <xf numFmtId="0" fontId="16" fillId="2" borderId="3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3" fillId="2" borderId="32" xfId="0" applyFont="1" applyFill="1" applyBorder="1" applyAlignment="1">
      <alignment horizontal="left" wrapText="1"/>
    </xf>
    <xf numFmtId="0" fontId="3" fillId="2" borderId="33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3" fillId="2" borderId="35" xfId="0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0" fontId="3" fillId="2" borderId="37" xfId="0" applyFont="1" applyFill="1" applyBorder="1" applyAlignment="1">
      <alignment horizontal="left" wrapText="1"/>
    </xf>
  </cellXfs>
  <cellStyles count="1">
    <cellStyle name="Normal" xfId="0" builtinId="0"/>
  </cellStyles>
  <dxfs count="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theme="8" tint="-0.49998474074526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2967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1F8572-A677-4658-A2C8-330A68763B6D}" name="Tabela1" displayName="Tabela1" ref="B1:E2" totalsRowShown="0" headerRowDxfId="32" dataDxfId="31">
  <autoFilter ref="B1:E2" xr:uid="{1840AE33-9487-453A-B237-26C7C20D91C9}"/>
  <tableColumns count="4">
    <tableColumn id="3" xr3:uid="{8781B8AC-061A-4ECC-809F-811203197E9D}" name="Instituicao de Ensino Superior [*]" dataDxfId="30"/>
    <tableColumn id="5" xr3:uid="{E9A1ED9E-C626-42CC-A251-75BFB9D59FC0}" name="Designacao Curso" dataDxfId="29"/>
    <tableColumn id="6" xr3:uid="{5CCB8723-234A-4459-BC19-228E63FAB810}" name="Tipo de Curso" dataDxfId="28"/>
    <tableColumn id="15" xr3:uid="{6274B326-9D3A-46DD-AEFF-D3F9DF81EF0C}" name="Vagas _x000a_2025-2026" dataDxfId="27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986-D2B6-4D10-8B76-0D68084846DC}">
  <sheetPr codeName="Folha3"/>
  <dimension ref="A1:S56"/>
  <sheetViews>
    <sheetView topLeftCell="C1" zoomScale="130" zoomScaleNormal="130" workbookViewId="0">
      <pane ySplit="2" topLeftCell="A50" activePane="bottomLeft" state="frozen"/>
      <selection pane="bottomLeft" activeCell="H2" sqref="H2"/>
    </sheetView>
  </sheetViews>
  <sheetFormatPr defaultRowHeight="14.5" x14ac:dyDescent="0.35"/>
  <cols>
    <col min="1" max="1" width="39.7265625" style="40" customWidth="1"/>
    <col min="2" max="2" width="10.26953125" style="25" customWidth="1"/>
    <col min="3" max="3" width="9.453125" style="25" customWidth="1"/>
    <col min="4" max="4" width="7.90625" style="25" customWidth="1"/>
    <col min="5" max="13" width="8.7265625" style="25"/>
    <col min="14" max="14" width="4.7265625" style="1" customWidth="1"/>
    <col min="15" max="15" width="48.1796875" style="1" customWidth="1"/>
    <col min="16" max="19" width="8.7265625" style="1" customWidth="1"/>
    <col min="20" max="20" width="2.6328125" style="1" customWidth="1"/>
    <col min="21" max="21" width="2.54296875" style="1" customWidth="1"/>
    <col min="22" max="16384" width="8.7265625" style="1"/>
  </cols>
  <sheetData>
    <row r="1" spans="1:19" ht="24" customHeight="1" x14ac:dyDescent="0.35">
      <c r="B1" s="96" t="s">
        <v>135</v>
      </c>
      <c r="C1" s="97"/>
      <c r="D1" s="98"/>
      <c r="E1" s="99" t="s">
        <v>136</v>
      </c>
      <c r="F1" s="97"/>
      <c r="G1" s="98"/>
      <c r="H1" s="99" t="s">
        <v>137</v>
      </c>
      <c r="I1" s="97"/>
      <c r="J1" s="98"/>
      <c r="K1" s="99" t="s">
        <v>1</v>
      </c>
      <c r="L1" s="96"/>
      <c r="M1" s="100"/>
      <c r="O1" s="101" t="s">
        <v>139</v>
      </c>
      <c r="P1" s="101"/>
      <c r="Q1" s="101"/>
      <c r="R1" s="101"/>
      <c r="S1" s="101"/>
    </row>
    <row r="2" spans="1:19" ht="22.5" customHeight="1" x14ac:dyDescent="0.35">
      <c r="A2" s="2" t="s">
        <v>103</v>
      </c>
      <c r="B2" s="43" t="s">
        <v>125</v>
      </c>
      <c r="C2" s="42" t="s">
        <v>126</v>
      </c>
      <c r="D2" s="42" t="s">
        <v>104</v>
      </c>
      <c r="E2" s="42" t="s">
        <v>125</v>
      </c>
      <c r="F2" s="42" t="s">
        <v>126</v>
      </c>
      <c r="G2" s="42" t="s">
        <v>104</v>
      </c>
      <c r="H2" s="42" t="s">
        <v>125</v>
      </c>
      <c r="I2" s="42" t="s">
        <v>126</v>
      </c>
      <c r="J2" s="42" t="s">
        <v>104</v>
      </c>
      <c r="K2" s="42" t="s">
        <v>125</v>
      </c>
      <c r="L2" s="42" t="s">
        <v>126</v>
      </c>
      <c r="M2" s="42" t="s">
        <v>104</v>
      </c>
      <c r="O2" s="55" t="s">
        <v>118</v>
      </c>
      <c r="P2" s="5" t="s">
        <v>121</v>
      </c>
      <c r="Q2" s="5" t="s">
        <v>122</v>
      </c>
      <c r="R2" s="5" t="s">
        <v>104</v>
      </c>
      <c r="S2" s="5" t="s">
        <v>117</v>
      </c>
    </row>
    <row r="3" spans="1:19" x14ac:dyDescent="0.35">
      <c r="A3" s="46"/>
      <c r="B3" s="21">
        <f>SUM(B4:B21)</f>
        <v>38654</v>
      </c>
      <c r="C3" s="21">
        <f>SUM(C4:C21)</f>
        <v>38853</v>
      </c>
      <c r="D3" s="21">
        <f>C3-B3</f>
        <v>199</v>
      </c>
      <c r="E3" s="21">
        <f>SUM(E4:E21)</f>
        <v>2012</v>
      </c>
      <c r="F3" s="21">
        <f>SUM(F4:F21)</f>
        <v>1936</v>
      </c>
      <c r="G3" s="21">
        <f>F3-E3</f>
        <v>-76</v>
      </c>
      <c r="H3" s="21">
        <f>SUM(H4:H21)</f>
        <v>12103</v>
      </c>
      <c r="I3" s="21">
        <f>SUM(I4:I21)</f>
        <v>12352</v>
      </c>
      <c r="J3" s="21">
        <f>I3-H3</f>
        <v>249</v>
      </c>
      <c r="K3" s="21">
        <f>SUM(K4:K21)</f>
        <v>52769</v>
      </c>
      <c r="L3" s="21">
        <f>SUM(L4:L21)</f>
        <v>53141</v>
      </c>
      <c r="M3" s="49">
        <f>L3-K3</f>
        <v>372</v>
      </c>
      <c r="O3" s="18" t="s">
        <v>107</v>
      </c>
      <c r="P3" s="8">
        <v>2713</v>
      </c>
      <c r="Q3" s="8">
        <v>2478</v>
      </c>
      <c r="R3" s="9">
        <f>Q3-P3</f>
        <v>-235</v>
      </c>
      <c r="S3" s="10">
        <f>(Q3/P3)-1</f>
        <v>-8.6619977884261012E-2</v>
      </c>
    </row>
    <row r="4" spans="1:19" x14ac:dyDescent="0.35">
      <c r="A4" s="3" t="s">
        <v>2</v>
      </c>
      <c r="B4" s="22">
        <v>311</v>
      </c>
      <c r="C4" s="22">
        <v>311</v>
      </c>
      <c r="D4" s="22">
        <f>C4-B4</f>
        <v>0</v>
      </c>
      <c r="E4" s="22">
        <v>17</v>
      </c>
      <c r="F4" s="22">
        <v>15</v>
      </c>
      <c r="G4" s="22">
        <f>F4-E4</f>
        <v>-2</v>
      </c>
      <c r="H4" s="22">
        <v>52</v>
      </c>
      <c r="I4" s="22">
        <v>54</v>
      </c>
      <c r="J4" s="22">
        <f>I4-H4</f>
        <v>2</v>
      </c>
      <c r="K4" s="22">
        <v>380</v>
      </c>
      <c r="L4" s="22">
        <v>380</v>
      </c>
      <c r="M4" s="22">
        <f>L4-K4</f>
        <v>0</v>
      </c>
      <c r="O4" s="19"/>
      <c r="P4" s="11"/>
      <c r="Q4" s="11"/>
      <c r="R4" s="11"/>
      <c r="S4" s="12"/>
    </row>
    <row r="5" spans="1:19" x14ac:dyDescent="0.35">
      <c r="A5" s="3" t="s">
        <v>3</v>
      </c>
      <c r="B5" s="22">
        <v>278</v>
      </c>
      <c r="C5" s="22">
        <v>278</v>
      </c>
      <c r="D5" s="22">
        <f t="shared" ref="D5:D21" si="0">C5-B5</f>
        <v>0</v>
      </c>
      <c r="E5" s="22">
        <v>16</v>
      </c>
      <c r="F5" s="22">
        <v>12</v>
      </c>
      <c r="G5" s="22">
        <f t="shared" ref="G5:G21" si="1">F5-E5</f>
        <v>-4</v>
      </c>
      <c r="H5" s="22">
        <v>18</v>
      </c>
      <c r="I5" s="22">
        <v>22</v>
      </c>
      <c r="J5" s="22">
        <f t="shared" ref="J5:J21" si="2">I5-H5</f>
        <v>4</v>
      </c>
      <c r="K5" s="22">
        <v>312</v>
      </c>
      <c r="L5" s="22">
        <v>312</v>
      </c>
      <c r="M5" s="22">
        <f t="shared" ref="M5:M21" si="3">L5-K5</f>
        <v>0</v>
      </c>
      <c r="O5" s="20" t="s">
        <v>108</v>
      </c>
      <c r="P5" s="8">
        <v>4474</v>
      </c>
      <c r="Q5" s="8">
        <v>4544</v>
      </c>
      <c r="R5" s="9">
        <f t="shared" ref="R5:R14" si="4">Q5-P5</f>
        <v>70</v>
      </c>
      <c r="S5" s="10">
        <f t="shared" ref="S5:S14" si="5">(Q5/P5)-1</f>
        <v>1.5645954403218587E-2</v>
      </c>
    </row>
    <row r="6" spans="1:19" x14ac:dyDescent="0.35">
      <c r="A6" s="3" t="s">
        <v>4</v>
      </c>
      <c r="B6" s="22">
        <v>257</v>
      </c>
      <c r="C6" s="22">
        <v>257</v>
      </c>
      <c r="D6" s="22">
        <f t="shared" si="0"/>
        <v>0</v>
      </c>
      <c r="E6" s="22">
        <v>11</v>
      </c>
      <c r="F6" s="22">
        <v>6</v>
      </c>
      <c r="G6" s="22">
        <f t="shared" si="1"/>
        <v>-5</v>
      </c>
      <c r="H6" s="22">
        <v>56</v>
      </c>
      <c r="I6" s="22">
        <v>61</v>
      </c>
      <c r="J6" s="22">
        <f t="shared" si="2"/>
        <v>5</v>
      </c>
      <c r="K6" s="22">
        <v>324</v>
      </c>
      <c r="L6" s="22">
        <v>324</v>
      </c>
      <c r="M6" s="22">
        <f t="shared" si="3"/>
        <v>0</v>
      </c>
      <c r="O6" s="20" t="s">
        <v>109</v>
      </c>
      <c r="P6" s="8">
        <v>294</v>
      </c>
      <c r="Q6" s="8">
        <v>265</v>
      </c>
      <c r="R6" s="9">
        <f t="shared" si="4"/>
        <v>-29</v>
      </c>
      <c r="S6" s="10">
        <f t="shared" si="5"/>
        <v>-9.8639455782312924E-2</v>
      </c>
    </row>
    <row r="7" spans="1:19" x14ac:dyDescent="0.35">
      <c r="A7" s="3" t="s">
        <v>5</v>
      </c>
      <c r="B7" s="22">
        <v>410</v>
      </c>
      <c r="C7" s="22">
        <v>410</v>
      </c>
      <c r="D7" s="22">
        <f t="shared" si="0"/>
        <v>0</v>
      </c>
      <c r="E7" s="22">
        <v>3</v>
      </c>
      <c r="F7" s="22">
        <v>10</v>
      </c>
      <c r="G7" s="22">
        <f t="shared" si="1"/>
        <v>7</v>
      </c>
      <c r="H7" s="22">
        <v>97</v>
      </c>
      <c r="I7" s="22">
        <v>90</v>
      </c>
      <c r="J7" s="22">
        <f t="shared" si="2"/>
        <v>-7</v>
      </c>
      <c r="K7" s="22">
        <v>510</v>
      </c>
      <c r="L7" s="22">
        <v>510</v>
      </c>
      <c r="M7" s="22">
        <f t="shared" si="3"/>
        <v>0</v>
      </c>
      <c r="O7" s="20" t="s">
        <v>110</v>
      </c>
      <c r="P7" s="8">
        <v>1211</v>
      </c>
      <c r="Q7" s="8">
        <v>1336</v>
      </c>
      <c r="R7" s="9">
        <f t="shared" si="4"/>
        <v>125</v>
      </c>
      <c r="S7" s="10">
        <f t="shared" si="5"/>
        <v>0.10322047894302222</v>
      </c>
    </row>
    <row r="8" spans="1:19" x14ac:dyDescent="0.35">
      <c r="A8" s="3" t="s">
        <v>6</v>
      </c>
      <c r="B8" s="22">
        <v>192</v>
      </c>
      <c r="C8" s="22">
        <v>192</v>
      </c>
      <c r="D8" s="22">
        <f t="shared" si="0"/>
        <v>0</v>
      </c>
      <c r="E8" s="22">
        <v>9</v>
      </c>
      <c r="F8" s="22">
        <v>9</v>
      </c>
      <c r="G8" s="22">
        <f t="shared" si="1"/>
        <v>0</v>
      </c>
      <c r="H8" s="22">
        <v>54</v>
      </c>
      <c r="I8" s="22">
        <v>54</v>
      </c>
      <c r="J8" s="22">
        <f t="shared" si="2"/>
        <v>0</v>
      </c>
      <c r="K8" s="22">
        <v>255</v>
      </c>
      <c r="L8" s="22">
        <v>255</v>
      </c>
      <c r="M8" s="22">
        <f t="shared" si="3"/>
        <v>0</v>
      </c>
      <c r="O8" s="20" t="s">
        <v>111</v>
      </c>
      <c r="P8" s="8">
        <v>1594</v>
      </c>
      <c r="Q8" s="8">
        <v>1688</v>
      </c>
      <c r="R8" s="9">
        <f t="shared" si="4"/>
        <v>94</v>
      </c>
      <c r="S8" s="10">
        <f t="shared" si="5"/>
        <v>5.8971141781681391E-2</v>
      </c>
    </row>
    <row r="9" spans="1:19" x14ac:dyDescent="0.35">
      <c r="A9" s="3" t="s">
        <v>13</v>
      </c>
      <c r="B9" s="22">
        <v>2025</v>
      </c>
      <c r="C9" s="22">
        <v>2042</v>
      </c>
      <c r="D9" s="22">
        <f t="shared" si="0"/>
        <v>17</v>
      </c>
      <c r="E9" s="22">
        <v>83</v>
      </c>
      <c r="F9" s="22">
        <v>76</v>
      </c>
      <c r="G9" s="22">
        <f t="shared" si="1"/>
        <v>-7</v>
      </c>
      <c r="H9" s="22">
        <v>458</v>
      </c>
      <c r="I9" s="22">
        <v>519</v>
      </c>
      <c r="J9" s="22">
        <f t="shared" si="2"/>
        <v>61</v>
      </c>
      <c r="K9" s="22">
        <v>2566</v>
      </c>
      <c r="L9" s="22">
        <v>2637</v>
      </c>
      <c r="M9" s="22">
        <f t="shared" si="3"/>
        <v>71</v>
      </c>
      <c r="O9" s="20" t="s">
        <v>112</v>
      </c>
      <c r="P9" s="8">
        <v>1087</v>
      </c>
      <c r="Q9" s="8">
        <v>1144</v>
      </c>
      <c r="R9" s="9">
        <f t="shared" si="4"/>
        <v>57</v>
      </c>
      <c r="S9" s="10">
        <f t="shared" si="5"/>
        <v>5.2437902483900567E-2</v>
      </c>
    </row>
    <row r="10" spans="1:19" x14ac:dyDescent="0.35">
      <c r="A10" s="3" t="s">
        <v>16</v>
      </c>
      <c r="B10" s="22">
        <v>1963</v>
      </c>
      <c r="C10" s="22">
        <v>1988</v>
      </c>
      <c r="D10" s="22">
        <f t="shared" si="0"/>
        <v>25</v>
      </c>
      <c r="E10" s="22">
        <v>76</v>
      </c>
      <c r="F10" s="22">
        <v>82</v>
      </c>
      <c r="G10" s="22">
        <f t="shared" si="1"/>
        <v>6</v>
      </c>
      <c r="H10" s="22">
        <v>863</v>
      </c>
      <c r="I10" s="22">
        <v>873</v>
      </c>
      <c r="J10" s="22">
        <f t="shared" si="2"/>
        <v>10</v>
      </c>
      <c r="K10" s="22">
        <v>2902</v>
      </c>
      <c r="L10" s="22">
        <v>2943</v>
      </c>
      <c r="M10" s="22">
        <f t="shared" si="3"/>
        <v>41</v>
      </c>
      <c r="O10" s="20" t="s">
        <v>113</v>
      </c>
      <c r="P10" s="8">
        <v>312</v>
      </c>
      <c r="Q10" s="8">
        <v>326</v>
      </c>
      <c r="R10" s="9">
        <f t="shared" si="4"/>
        <v>14</v>
      </c>
      <c r="S10" s="10">
        <f t="shared" si="5"/>
        <v>4.4871794871794934E-2</v>
      </c>
    </row>
    <row r="11" spans="1:19" x14ac:dyDescent="0.35">
      <c r="A11" s="3" t="s">
        <v>17</v>
      </c>
      <c r="B11" s="22">
        <v>2677</v>
      </c>
      <c r="C11" s="22">
        <v>2680</v>
      </c>
      <c r="D11" s="22">
        <f t="shared" si="0"/>
        <v>3</v>
      </c>
      <c r="E11" s="22">
        <v>101</v>
      </c>
      <c r="F11" s="22">
        <v>95</v>
      </c>
      <c r="G11" s="22">
        <f t="shared" si="1"/>
        <v>-6</v>
      </c>
      <c r="H11" s="22">
        <v>643</v>
      </c>
      <c r="I11" s="22">
        <v>624</v>
      </c>
      <c r="J11" s="22">
        <f t="shared" si="2"/>
        <v>-19</v>
      </c>
      <c r="K11" s="22">
        <v>3421</v>
      </c>
      <c r="L11" s="22">
        <v>3399</v>
      </c>
      <c r="M11" s="22">
        <f t="shared" si="3"/>
        <v>-22</v>
      </c>
      <c r="O11" s="20" t="s">
        <v>114</v>
      </c>
      <c r="P11" s="8">
        <v>6205</v>
      </c>
      <c r="Q11" s="8">
        <v>6037</v>
      </c>
      <c r="R11" s="9">
        <f t="shared" si="4"/>
        <v>-168</v>
      </c>
      <c r="S11" s="10">
        <f t="shared" si="5"/>
        <v>-2.7074939564867062E-2</v>
      </c>
    </row>
    <row r="12" spans="1:19" x14ac:dyDescent="0.35">
      <c r="A12" s="3" t="s">
        <v>21</v>
      </c>
      <c r="B12" s="22">
        <v>1212</v>
      </c>
      <c r="C12" s="22">
        <v>1217</v>
      </c>
      <c r="D12" s="22">
        <f t="shared" si="0"/>
        <v>5</v>
      </c>
      <c r="E12" s="22">
        <v>82</v>
      </c>
      <c r="F12" s="22">
        <v>76</v>
      </c>
      <c r="G12" s="22">
        <f t="shared" si="1"/>
        <v>-6</v>
      </c>
      <c r="H12" s="22">
        <v>413</v>
      </c>
      <c r="I12" s="22">
        <v>419</v>
      </c>
      <c r="J12" s="22">
        <f t="shared" si="2"/>
        <v>6</v>
      </c>
      <c r="K12" s="22">
        <v>1707</v>
      </c>
      <c r="L12" s="22">
        <v>1712</v>
      </c>
      <c r="M12" s="22">
        <f t="shared" si="3"/>
        <v>5</v>
      </c>
      <c r="O12" s="18" t="s">
        <v>115</v>
      </c>
      <c r="P12" s="8">
        <v>2924</v>
      </c>
      <c r="Q12" s="8">
        <v>3044</v>
      </c>
      <c r="R12" s="9">
        <f t="shared" si="4"/>
        <v>120</v>
      </c>
      <c r="S12" s="10">
        <f t="shared" si="5"/>
        <v>4.1039671682626455E-2</v>
      </c>
    </row>
    <row r="13" spans="1:19" x14ac:dyDescent="0.35">
      <c r="A13" s="3" t="s">
        <v>12</v>
      </c>
      <c r="B13" s="22">
        <v>775</v>
      </c>
      <c r="C13" s="22">
        <v>775</v>
      </c>
      <c r="D13" s="22">
        <f t="shared" si="0"/>
        <v>0</v>
      </c>
      <c r="E13" s="22">
        <v>12</v>
      </c>
      <c r="F13" s="22">
        <v>9</v>
      </c>
      <c r="G13" s="22">
        <f t="shared" si="1"/>
        <v>-3</v>
      </c>
      <c r="H13" s="22">
        <v>380</v>
      </c>
      <c r="I13" s="22">
        <v>413</v>
      </c>
      <c r="J13" s="22">
        <f t="shared" si="2"/>
        <v>33</v>
      </c>
      <c r="K13" s="22">
        <v>1167</v>
      </c>
      <c r="L13" s="22">
        <v>1197</v>
      </c>
      <c r="M13" s="22">
        <f t="shared" si="3"/>
        <v>30</v>
      </c>
      <c r="O13" s="6" t="s">
        <v>106</v>
      </c>
      <c r="P13" s="13">
        <f>SUM(P5:P12)</f>
        <v>18101</v>
      </c>
      <c r="Q13" s="13">
        <f>SUM(Q5:Q12)</f>
        <v>18384</v>
      </c>
      <c r="R13" s="13">
        <f t="shared" si="4"/>
        <v>283</v>
      </c>
      <c r="S13" s="14">
        <f t="shared" si="5"/>
        <v>1.5634495331749543E-2</v>
      </c>
    </row>
    <row r="14" spans="1:19" x14ac:dyDescent="0.35">
      <c r="A14" s="3" t="s">
        <v>19</v>
      </c>
      <c r="B14" s="22">
        <v>3198</v>
      </c>
      <c r="C14" s="22">
        <v>3241</v>
      </c>
      <c r="D14" s="22">
        <f t="shared" si="0"/>
        <v>43</v>
      </c>
      <c r="E14" s="22">
        <v>203</v>
      </c>
      <c r="F14" s="22">
        <v>202</v>
      </c>
      <c r="G14" s="22">
        <f t="shared" si="1"/>
        <v>-1</v>
      </c>
      <c r="H14" s="22">
        <v>1152</v>
      </c>
      <c r="I14" s="22">
        <v>1282</v>
      </c>
      <c r="J14" s="22">
        <f t="shared" si="2"/>
        <v>130</v>
      </c>
      <c r="K14" s="22">
        <v>4553</v>
      </c>
      <c r="L14" s="22">
        <v>4725</v>
      </c>
      <c r="M14" s="22">
        <f t="shared" si="3"/>
        <v>172</v>
      </c>
      <c r="O14" s="7" t="s">
        <v>116</v>
      </c>
      <c r="P14" s="15">
        <f>P3+P13</f>
        <v>20814</v>
      </c>
      <c r="Q14" s="15">
        <f>Q3+Q13</f>
        <v>20862</v>
      </c>
      <c r="R14" s="15">
        <f t="shared" si="4"/>
        <v>48</v>
      </c>
      <c r="S14" s="16">
        <f t="shared" si="5"/>
        <v>2.3061400980108893E-3</v>
      </c>
    </row>
    <row r="15" spans="1:19" x14ac:dyDescent="0.35">
      <c r="A15" s="3" t="s">
        <v>25</v>
      </c>
      <c r="B15" s="22">
        <v>1516</v>
      </c>
      <c r="C15" s="22">
        <v>1552</v>
      </c>
      <c r="D15" s="22">
        <f t="shared" si="0"/>
        <v>36</v>
      </c>
      <c r="E15" s="22">
        <v>76</v>
      </c>
      <c r="F15" s="22">
        <v>79</v>
      </c>
      <c r="G15" s="22">
        <f t="shared" si="1"/>
        <v>3</v>
      </c>
      <c r="H15" s="22">
        <v>568</v>
      </c>
      <c r="I15" s="22">
        <v>549</v>
      </c>
      <c r="J15" s="22">
        <f t="shared" si="2"/>
        <v>-19</v>
      </c>
      <c r="K15" s="22">
        <v>2160</v>
      </c>
      <c r="L15" s="22">
        <v>2180</v>
      </c>
      <c r="M15" s="22">
        <f t="shared" si="3"/>
        <v>20</v>
      </c>
    </row>
    <row r="16" spans="1:19" x14ac:dyDescent="0.35">
      <c r="A16" s="3" t="s">
        <v>30</v>
      </c>
      <c r="B16" s="22">
        <v>2385</v>
      </c>
      <c r="C16" s="22">
        <v>2388</v>
      </c>
      <c r="D16" s="22">
        <f t="shared" si="0"/>
        <v>3</v>
      </c>
      <c r="E16" s="22">
        <v>93</v>
      </c>
      <c r="F16" s="22">
        <v>73</v>
      </c>
      <c r="G16" s="22">
        <f t="shared" si="1"/>
        <v>-20</v>
      </c>
      <c r="H16" s="22">
        <v>642</v>
      </c>
      <c r="I16" s="22">
        <v>565</v>
      </c>
      <c r="J16" s="22">
        <f t="shared" si="2"/>
        <v>-77</v>
      </c>
      <c r="K16" s="22">
        <v>3120</v>
      </c>
      <c r="L16" s="22">
        <v>3026</v>
      </c>
      <c r="M16" s="22">
        <f t="shared" si="3"/>
        <v>-94</v>
      </c>
    </row>
    <row r="17" spans="1:13" x14ac:dyDescent="0.35">
      <c r="A17" s="3" t="s">
        <v>32</v>
      </c>
      <c r="B17" s="22">
        <v>3431</v>
      </c>
      <c r="C17" s="22">
        <v>3431</v>
      </c>
      <c r="D17" s="22">
        <f t="shared" si="0"/>
        <v>0</v>
      </c>
      <c r="E17" s="22">
        <v>251</v>
      </c>
      <c r="F17" s="22">
        <v>224</v>
      </c>
      <c r="G17" s="22">
        <f t="shared" si="1"/>
        <v>-27</v>
      </c>
      <c r="H17" s="22">
        <v>1216</v>
      </c>
      <c r="I17" s="22">
        <v>1231</v>
      </c>
      <c r="J17" s="22">
        <f t="shared" si="2"/>
        <v>15</v>
      </c>
      <c r="K17" s="22">
        <v>4898</v>
      </c>
      <c r="L17" s="22">
        <v>4886</v>
      </c>
      <c r="M17" s="22">
        <f t="shared" si="3"/>
        <v>-12</v>
      </c>
    </row>
    <row r="18" spans="1:13" x14ac:dyDescent="0.35">
      <c r="A18" s="3" t="s">
        <v>35</v>
      </c>
      <c r="B18" s="22">
        <v>7436</v>
      </c>
      <c r="C18" s="22">
        <v>7436</v>
      </c>
      <c r="D18" s="22">
        <f t="shared" si="0"/>
        <v>0</v>
      </c>
      <c r="E18" s="22">
        <v>384</v>
      </c>
      <c r="F18" s="22">
        <v>361</v>
      </c>
      <c r="G18" s="22">
        <f t="shared" si="1"/>
        <v>-23</v>
      </c>
      <c r="H18" s="22">
        <v>2094</v>
      </c>
      <c r="I18" s="22">
        <v>2116</v>
      </c>
      <c r="J18" s="22">
        <f t="shared" si="2"/>
        <v>22</v>
      </c>
      <c r="K18" s="22">
        <v>9914</v>
      </c>
      <c r="L18" s="22">
        <v>9913</v>
      </c>
      <c r="M18" s="22">
        <f t="shared" si="3"/>
        <v>-1</v>
      </c>
    </row>
    <row r="19" spans="1:13" x14ac:dyDescent="0.35">
      <c r="A19" s="3" t="s">
        <v>39</v>
      </c>
      <c r="B19" s="22">
        <v>3022</v>
      </c>
      <c r="C19" s="22">
        <v>3029</v>
      </c>
      <c r="D19" s="22">
        <f t="shared" si="0"/>
        <v>7</v>
      </c>
      <c r="E19" s="22">
        <v>115</v>
      </c>
      <c r="F19" s="22">
        <v>113</v>
      </c>
      <c r="G19" s="22">
        <f t="shared" si="1"/>
        <v>-2</v>
      </c>
      <c r="H19" s="22">
        <v>785</v>
      </c>
      <c r="I19" s="22">
        <v>809</v>
      </c>
      <c r="J19" s="22">
        <f t="shared" si="2"/>
        <v>24</v>
      </c>
      <c r="K19" s="22">
        <v>3922</v>
      </c>
      <c r="L19" s="22">
        <v>3951</v>
      </c>
      <c r="M19" s="22">
        <f t="shared" si="3"/>
        <v>29</v>
      </c>
    </row>
    <row r="20" spans="1:13" x14ac:dyDescent="0.35">
      <c r="A20" s="3" t="s">
        <v>42</v>
      </c>
      <c r="B20" s="22">
        <v>4744</v>
      </c>
      <c r="C20" s="22">
        <v>4754</v>
      </c>
      <c r="D20" s="22">
        <f t="shared" si="0"/>
        <v>10</v>
      </c>
      <c r="E20" s="22">
        <v>305</v>
      </c>
      <c r="F20" s="22">
        <v>314</v>
      </c>
      <c r="G20" s="22">
        <f t="shared" si="1"/>
        <v>9</v>
      </c>
      <c r="H20" s="22">
        <v>1573</v>
      </c>
      <c r="I20" s="22">
        <v>1607</v>
      </c>
      <c r="J20" s="22">
        <f t="shared" si="2"/>
        <v>34</v>
      </c>
      <c r="K20" s="22">
        <v>6622</v>
      </c>
      <c r="L20" s="22">
        <v>6675</v>
      </c>
      <c r="M20" s="22">
        <f t="shared" si="3"/>
        <v>53</v>
      </c>
    </row>
    <row r="21" spans="1:13" x14ac:dyDescent="0.35">
      <c r="A21" s="3" t="s">
        <v>40</v>
      </c>
      <c r="B21" s="22">
        <v>2822</v>
      </c>
      <c r="C21" s="22">
        <v>2872</v>
      </c>
      <c r="D21" s="22">
        <f t="shared" si="0"/>
        <v>50</v>
      </c>
      <c r="E21" s="22">
        <v>175</v>
      </c>
      <c r="F21" s="22">
        <v>180</v>
      </c>
      <c r="G21" s="22">
        <f t="shared" si="1"/>
        <v>5</v>
      </c>
      <c r="H21" s="22">
        <v>1039</v>
      </c>
      <c r="I21" s="22">
        <v>1064</v>
      </c>
      <c r="J21" s="22">
        <f t="shared" si="2"/>
        <v>25</v>
      </c>
      <c r="K21" s="22">
        <v>4036</v>
      </c>
      <c r="L21" s="22">
        <v>4116</v>
      </c>
      <c r="M21" s="22">
        <f t="shared" si="3"/>
        <v>80</v>
      </c>
    </row>
    <row r="22" spans="1:13" x14ac:dyDescent="0.35">
      <c r="A22" s="48" t="s">
        <v>8</v>
      </c>
      <c r="B22" s="45">
        <f>SUM(B23:B38)</f>
        <v>16659</v>
      </c>
      <c r="C22" s="44">
        <f>SUM(C23:C38)</f>
        <v>17103</v>
      </c>
      <c r="D22" s="44">
        <f>C22-B22</f>
        <v>444</v>
      </c>
      <c r="E22" s="44">
        <f>SUM(E23:E38)</f>
        <v>701</v>
      </c>
      <c r="F22" s="44">
        <f>SUM(F23:F38)</f>
        <v>542</v>
      </c>
      <c r="G22" s="44">
        <f>F22-E22</f>
        <v>-159</v>
      </c>
      <c r="H22" s="44">
        <f>SUM(H23:H38)</f>
        <v>5998</v>
      </c>
      <c r="I22" s="44">
        <f>SUM(I23:I38)</f>
        <v>6032</v>
      </c>
      <c r="J22" s="44">
        <f>I22-H22</f>
        <v>34</v>
      </c>
      <c r="K22" s="44">
        <f>SUM(K23:K38)</f>
        <v>23358</v>
      </c>
      <c r="L22" s="51">
        <f>SUM(L23:L38)</f>
        <v>23677</v>
      </c>
      <c r="M22" s="51">
        <f>L22-K22</f>
        <v>319</v>
      </c>
    </row>
    <row r="23" spans="1:13" x14ac:dyDescent="0.35">
      <c r="A23" s="3" t="s">
        <v>15</v>
      </c>
      <c r="B23" s="22">
        <v>857</v>
      </c>
      <c r="C23" s="22">
        <v>854</v>
      </c>
      <c r="D23" s="22">
        <f>C23-B23</f>
        <v>-3</v>
      </c>
      <c r="E23" s="22">
        <v>29</v>
      </c>
      <c r="F23" s="22">
        <v>16</v>
      </c>
      <c r="G23" s="22">
        <f>F23-E23</f>
        <v>-13</v>
      </c>
      <c r="H23" s="22">
        <v>154</v>
      </c>
      <c r="I23" s="22">
        <v>250</v>
      </c>
      <c r="J23" s="22">
        <f>I23-H23</f>
        <v>96</v>
      </c>
      <c r="K23" s="22">
        <v>1040</v>
      </c>
      <c r="L23" s="22">
        <v>1120</v>
      </c>
      <c r="M23" s="22">
        <f>L23-K23</f>
        <v>80</v>
      </c>
    </row>
    <row r="24" spans="1:13" x14ac:dyDescent="0.35">
      <c r="A24" s="3" t="s">
        <v>7</v>
      </c>
      <c r="B24" s="22">
        <v>512</v>
      </c>
      <c r="C24" s="22">
        <v>519</v>
      </c>
      <c r="D24" s="22">
        <f t="shared" ref="D24:D38" si="6">C24-B24</f>
        <v>7</v>
      </c>
      <c r="E24" s="22">
        <v>18</v>
      </c>
      <c r="F24" s="22">
        <v>18</v>
      </c>
      <c r="G24" s="22">
        <f t="shared" ref="G24:G38" si="7">F24-E24</f>
        <v>0</v>
      </c>
      <c r="H24" s="22">
        <v>118</v>
      </c>
      <c r="I24" s="22">
        <v>118</v>
      </c>
      <c r="J24" s="22">
        <f t="shared" ref="J24:J38" si="8">I24-H24</f>
        <v>0</v>
      </c>
      <c r="K24" s="22">
        <v>648</v>
      </c>
      <c r="L24" s="22">
        <v>655</v>
      </c>
      <c r="M24" s="22">
        <f t="shared" ref="M24:M38" si="9">L24-K24</f>
        <v>7</v>
      </c>
    </row>
    <row r="25" spans="1:13" x14ac:dyDescent="0.35">
      <c r="A25" s="3" t="s">
        <v>10</v>
      </c>
      <c r="B25" s="22">
        <v>1965</v>
      </c>
      <c r="C25" s="22">
        <v>2044</v>
      </c>
      <c r="D25" s="22">
        <f t="shared" si="6"/>
        <v>79</v>
      </c>
      <c r="E25" s="22">
        <v>95</v>
      </c>
      <c r="F25" s="22">
        <v>60</v>
      </c>
      <c r="G25" s="22">
        <f t="shared" si="7"/>
        <v>-35</v>
      </c>
      <c r="H25" s="22">
        <v>562</v>
      </c>
      <c r="I25" s="22">
        <v>640</v>
      </c>
      <c r="J25" s="22">
        <f t="shared" si="8"/>
        <v>78</v>
      </c>
      <c r="K25" s="22">
        <v>2622</v>
      </c>
      <c r="L25" s="22">
        <v>2744</v>
      </c>
      <c r="M25" s="22">
        <f t="shared" si="9"/>
        <v>122</v>
      </c>
    </row>
    <row r="26" spans="1:13" x14ac:dyDescent="0.35">
      <c r="A26" s="3" t="s">
        <v>11</v>
      </c>
      <c r="B26" s="22">
        <v>1046</v>
      </c>
      <c r="C26" s="22">
        <v>1075</v>
      </c>
      <c r="D26" s="22">
        <f t="shared" si="6"/>
        <v>29</v>
      </c>
      <c r="E26" s="22">
        <v>20</v>
      </c>
      <c r="F26" s="22">
        <v>14</v>
      </c>
      <c r="G26" s="22">
        <f t="shared" si="7"/>
        <v>-6</v>
      </c>
      <c r="H26" s="22">
        <v>415</v>
      </c>
      <c r="I26" s="22">
        <v>412</v>
      </c>
      <c r="J26" s="22">
        <f t="shared" si="8"/>
        <v>-3</v>
      </c>
      <c r="K26" s="22">
        <v>1481</v>
      </c>
      <c r="L26" s="22">
        <v>1501</v>
      </c>
      <c r="M26" s="22">
        <f t="shared" si="9"/>
        <v>20</v>
      </c>
    </row>
    <row r="27" spans="1:13" ht="24.5" x14ac:dyDescent="0.35">
      <c r="A27" s="4" t="s">
        <v>14</v>
      </c>
      <c r="B27" s="22">
        <v>190</v>
      </c>
      <c r="C27" s="22">
        <v>189</v>
      </c>
      <c r="D27" s="22">
        <f t="shared" si="6"/>
        <v>-1</v>
      </c>
      <c r="E27" s="22">
        <v>8</v>
      </c>
      <c r="F27" s="22">
        <v>4</v>
      </c>
      <c r="G27" s="22">
        <f t="shared" si="7"/>
        <v>-4</v>
      </c>
      <c r="H27" s="22">
        <v>57</v>
      </c>
      <c r="I27" s="22">
        <v>62</v>
      </c>
      <c r="J27" s="22">
        <f t="shared" si="8"/>
        <v>5</v>
      </c>
      <c r="K27" s="22">
        <v>255</v>
      </c>
      <c r="L27" s="22">
        <v>255</v>
      </c>
      <c r="M27" s="22">
        <f t="shared" si="9"/>
        <v>0</v>
      </c>
    </row>
    <row r="28" spans="1:13" x14ac:dyDescent="0.35">
      <c r="A28" s="3" t="s">
        <v>18</v>
      </c>
      <c r="B28" s="22">
        <v>586</v>
      </c>
      <c r="C28" s="22">
        <v>631</v>
      </c>
      <c r="D28" s="22">
        <f t="shared" si="6"/>
        <v>45</v>
      </c>
      <c r="E28" s="22">
        <v>16</v>
      </c>
      <c r="F28" s="22">
        <v>11</v>
      </c>
      <c r="G28" s="22">
        <f t="shared" si="7"/>
        <v>-5</v>
      </c>
      <c r="H28" s="22">
        <v>348</v>
      </c>
      <c r="I28" s="22">
        <v>353</v>
      </c>
      <c r="J28" s="22">
        <f t="shared" si="8"/>
        <v>5</v>
      </c>
      <c r="K28" s="22">
        <v>950</v>
      </c>
      <c r="L28" s="22">
        <v>995</v>
      </c>
      <c r="M28" s="22">
        <f t="shared" si="9"/>
        <v>45</v>
      </c>
    </row>
    <row r="29" spans="1:13" x14ac:dyDescent="0.35">
      <c r="A29" s="3" t="s">
        <v>20</v>
      </c>
      <c r="B29" s="22">
        <v>974</v>
      </c>
      <c r="C29" s="22">
        <v>1033</v>
      </c>
      <c r="D29" s="22">
        <f t="shared" si="6"/>
        <v>59</v>
      </c>
      <c r="E29" s="22">
        <v>39</v>
      </c>
      <c r="F29" s="22">
        <v>45</v>
      </c>
      <c r="G29" s="22">
        <f t="shared" si="7"/>
        <v>6</v>
      </c>
      <c r="H29" s="22">
        <v>299</v>
      </c>
      <c r="I29" s="22">
        <v>328</v>
      </c>
      <c r="J29" s="22">
        <f t="shared" si="8"/>
        <v>29</v>
      </c>
      <c r="K29" s="22">
        <v>1312</v>
      </c>
      <c r="L29" s="22">
        <v>1406</v>
      </c>
      <c r="M29" s="22">
        <f t="shared" si="9"/>
        <v>94</v>
      </c>
    </row>
    <row r="30" spans="1:13" x14ac:dyDescent="0.35">
      <c r="A30" s="3" t="s">
        <v>22</v>
      </c>
      <c r="B30" s="22">
        <v>529</v>
      </c>
      <c r="C30" s="22">
        <v>551</v>
      </c>
      <c r="D30" s="22">
        <f t="shared" si="6"/>
        <v>22</v>
      </c>
      <c r="E30" s="22">
        <v>9</v>
      </c>
      <c r="F30" s="22">
        <v>10</v>
      </c>
      <c r="G30" s="22">
        <f t="shared" si="7"/>
        <v>1</v>
      </c>
      <c r="H30" s="22">
        <v>62</v>
      </c>
      <c r="I30" s="22">
        <v>69</v>
      </c>
      <c r="J30" s="22">
        <f t="shared" si="8"/>
        <v>7</v>
      </c>
      <c r="K30" s="22">
        <v>600</v>
      </c>
      <c r="L30" s="22">
        <v>630</v>
      </c>
      <c r="M30" s="22">
        <f t="shared" si="9"/>
        <v>30</v>
      </c>
    </row>
    <row r="31" spans="1:13" x14ac:dyDescent="0.35">
      <c r="A31" s="3" t="s">
        <v>23</v>
      </c>
      <c r="B31" s="22">
        <v>1028</v>
      </c>
      <c r="C31" s="22">
        <v>1079</v>
      </c>
      <c r="D31" s="22">
        <f t="shared" si="6"/>
        <v>51</v>
      </c>
      <c r="E31" s="22">
        <v>63</v>
      </c>
      <c r="F31" s="22">
        <v>48</v>
      </c>
      <c r="G31" s="22">
        <f t="shared" si="7"/>
        <v>-15</v>
      </c>
      <c r="H31" s="22">
        <v>360</v>
      </c>
      <c r="I31" s="22">
        <v>320</v>
      </c>
      <c r="J31" s="22">
        <f t="shared" si="8"/>
        <v>-40</v>
      </c>
      <c r="K31" s="22">
        <v>1451</v>
      </c>
      <c r="L31" s="22">
        <v>1447</v>
      </c>
      <c r="M31" s="22">
        <f t="shared" si="9"/>
        <v>-4</v>
      </c>
    </row>
    <row r="32" spans="1:13" x14ac:dyDescent="0.35">
      <c r="A32" s="3" t="s">
        <v>24</v>
      </c>
      <c r="B32" s="22">
        <v>1383</v>
      </c>
      <c r="C32" s="22">
        <v>1403</v>
      </c>
      <c r="D32" s="22">
        <f t="shared" si="6"/>
        <v>20</v>
      </c>
      <c r="E32" s="22">
        <v>38</v>
      </c>
      <c r="F32" s="22">
        <v>38</v>
      </c>
      <c r="G32" s="22">
        <f t="shared" si="7"/>
        <v>0</v>
      </c>
      <c r="H32" s="22">
        <v>540</v>
      </c>
      <c r="I32" s="22">
        <v>562</v>
      </c>
      <c r="J32" s="22">
        <f t="shared" si="8"/>
        <v>22</v>
      </c>
      <c r="K32" s="22">
        <v>1961</v>
      </c>
      <c r="L32" s="22">
        <v>2003</v>
      </c>
      <c r="M32" s="22">
        <f t="shared" si="9"/>
        <v>42</v>
      </c>
    </row>
    <row r="33" spans="1:13" x14ac:dyDescent="0.35">
      <c r="A33" s="3" t="s">
        <v>31</v>
      </c>
      <c r="B33" s="22">
        <v>1579</v>
      </c>
      <c r="C33" s="22">
        <v>1576</v>
      </c>
      <c r="D33" s="22">
        <f t="shared" si="6"/>
        <v>-3</v>
      </c>
      <c r="E33" s="22">
        <v>79</v>
      </c>
      <c r="F33" s="22">
        <v>63</v>
      </c>
      <c r="G33" s="22">
        <f t="shared" si="7"/>
        <v>-16</v>
      </c>
      <c r="H33" s="22">
        <v>427</v>
      </c>
      <c r="I33" s="22">
        <v>406</v>
      </c>
      <c r="J33" s="22">
        <f t="shared" si="8"/>
        <v>-21</v>
      </c>
      <c r="K33" s="22">
        <v>2085</v>
      </c>
      <c r="L33" s="22">
        <v>2045</v>
      </c>
      <c r="M33" s="22">
        <f t="shared" si="9"/>
        <v>-40</v>
      </c>
    </row>
    <row r="34" spans="1:13" x14ac:dyDescent="0.35">
      <c r="A34" s="3" t="s">
        <v>37</v>
      </c>
      <c r="B34" s="22">
        <v>675</v>
      </c>
      <c r="C34" s="22">
        <v>714</v>
      </c>
      <c r="D34" s="22">
        <f t="shared" si="6"/>
        <v>39</v>
      </c>
      <c r="E34" s="22">
        <v>28</v>
      </c>
      <c r="F34" s="22">
        <v>31</v>
      </c>
      <c r="G34" s="22">
        <f t="shared" si="7"/>
        <v>3</v>
      </c>
      <c r="H34" s="22">
        <v>316</v>
      </c>
      <c r="I34" s="22">
        <v>317</v>
      </c>
      <c r="J34" s="22">
        <f t="shared" si="8"/>
        <v>1</v>
      </c>
      <c r="K34" s="22">
        <v>1019</v>
      </c>
      <c r="L34" s="22">
        <v>1062</v>
      </c>
      <c r="M34" s="22">
        <f t="shared" si="9"/>
        <v>43</v>
      </c>
    </row>
    <row r="35" spans="1:13" x14ac:dyDescent="0.35">
      <c r="A35" s="3" t="s">
        <v>34</v>
      </c>
      <c r="B35" s="22">
        <v>1410</v>
      </c>
      <c r="C35" s="22">
        <v>1414</v>
      </c>
      <c r="D35" s="22">
        <f t="shared" si="6"/>
        <v>4</v>
      </c>
      <c r="E35" s="22">
        <v>82</v>
      </c>
      <c r="F35" s="22">
        <v>51</v>
      </c>
      <c r="G35" s="22">
        <f t="shared" si="7"/>
        <v>-31</v>
      </c>
      <c r="H35" s="22">
        <v>813</v>
      </c>
      <c r="I35" s="22">
        <v>708</v>
      </c>
      <c r="J35" s="22">
        <f t="shared" si="8"/>
        <v>-105</v>
      </c>
      <c r="K35" s="22">
        <v>2305</v>
      </c>
      <c r="L35" s="22">
        <v>2173</v>
      </c>
      <c r="M35" s="22">
        <f t="shared" si="9"/>
        <v>-132</v>
      </c>
    </row>
    <row r="36" spans="1:13" x14ac:dyDescent="0.35">
      <c r="A36" s="3" t="s">
        <v>45</v>
      </c>
      <c r="B36" s="22">
        <v>1702</v>
      </c>
      <c r="C36" s="22">
        <v>1715</v>
      </c>
      <c r="D36" s="22">
        <f t="shared" si="6"/>
        <v>13</v>
      </c>
      <c r="E36" s="22">
        <v>49</v>
      </c>
      <c r="F36" s="22">
        <v>27</v>
      </c>
      <c r="G36" s="22">
        <f t="shared" si="7"/>
        <v>-22</v>
      </c>
      <c r="H36" s="22">
        <v>386</v>
      </c>
      <c r="I36" s="22">
        <v>380</v>
      </c>
      <c r="J36" s="22">
        <f t="shared" si="8"/>
        <v>-6</v>
      </c>
      <c r="K36" s="22">
        <v>2137</v>
      </c>
      <c r="L36" s="22">
        <v>2122</v>
      </c>
      <c r="M36" s="22">
        <f t="shared" si="9"/>
        <v>-15</v>
      </c>
    </row>
    <row r="37" spans="1:13" x14ac:dyDescent="0.35">
      <c r="A37" s="3" t="s">
        <v>28</v>
      </c>
      <c r="B37" s="22">
        <v>1613</v>
      </c>
      <c r="C37" s="22">
        <v>1656</v>
      </c>
      <c r="D37" s="22">
        <f t="shared" si="6"/>
        <v>43</v>
      </c>
      <c r="E37" s="22">
        <v>107</v>
      </c>
      <c r="F37" s="22">
        <v>93</v>
      </c>
      <c r="G37" s="22">
        <f t="shared" si="7"/>
        <v>-14</v>
      </c>
      <c r="H37" s="22">
        <v>931</v>
      </c>
      <c r="I37" s="22">
        <v>924</v>
      </c>
      <c r="J37" s="22">
        <f t="shared" si="8"/>
        <v>-7</v>
      </c>
      <c r="K37" s="22">
        <v>2651</v>
      </c>
      <c r="L37" s="22">
        <v>2673</v>
      </c>
      <c r="M37" s="22">
        <f t="shared" si="9"/>
        <v>22</v>
      </c>
    </row>
    <row r="38" spans="1:13" x14ac:dyDescent="0.35">
      <c r="A38" s="3" t="s">
        <v>26</v>
      </c>
      <c r="B38" s="22">
        <v>610</v>
      </c>
      <c r="C38" s="22">
        <v>650</v>
      </c>
      <c r="D38" s="22">
        <f t="shared" si="6"/>
        <v>40</v>
      </c>
      <c r="E38" s="22">
        <v>21</v>
      </c>
      <c r="F38" s="22">
        <v>13</v>
      </c>
      <c r="G38" s="22">
        <f t="shared" si="7"/>
        <v>-8</v>
      </c>
      <c r="H38" s="22">
        <v>210</v>
      </c>
      <c r="I38" s="22">
        <v>183</v>
      </c>
      <c r="J38" s="22">
        <f t="shared" si="8"/>
        <v>-27</v>
      </c>
      <c r="K38" s="22">
        <v>841</v>
      </c>
      <c r="L38" s="22">
        <v>846</v>
      </c>
      <c r="M38" s="22">
        <f t="shared" si="9"/>
        <v>5</v>
      </c>
    </row>
    <row r="39" spans="1:13" x14ac:dyDescent="0.35">
      <c r="A39" s="47" t="s">
        <v>102</v>
      </c>
      <c r="B39" s="23">
        <f>B22+B3</f>
        <v>55313</v>
      </c>
      <c r="C39" s="56">
        <f>C22+C3</f>
        <v>55956</v>
      </c>
      <c r="D39" s="23">
        <f>C39-B39</f>
        <v>643</v>
      </c>
      <c r="E39" s="23">
        <f>E3+E22</f>
        <v>2713</v>
      </c>
      <c r="F39" s="23">
        <f>F3+F22</f>
        <v>2478</v>
      </c>
      <c r="G39" s="23">
        <f>F39-E39</f>
        <v>-235</v>
      </c>
      <c r="H39" s="23">
        <f>H3+H22</f>
        <v>18101</v>
      </c>
      <c r="I39" s="23">
        <f>I3+I22</f>
        <v>18384</v>
      </c>
      <c r="J39" s="23">
        <f>I39-H39</f>
        <v>283</v>
      </c>
      <c r="K39" s="23">
        <f>K3+K22</f>
        <v>76127</v>
      </c>
      <c r="L39" s="56">
        <f>L3+L22</f>
        <v>76818</v>
      </c>
      <c r="M39" s="50">
        <f>L39-K39</f>
        <v>691</v>
      </c>
    </row>
    <row r="56" spans="2:4" x14ac:dyDescent="0.35">
      <c r="B56" s="24"/>
      <c r="C56" s="24"/>
      <c r="D56" s="24"/>
    </row>
  </sheetData>
  <mergeCells count="5">
    <mergeCell ref="B1:D1"/>
    <mergeCell ref="H1:J1"/>
    <mergeCell ref="E1:G1"/>
    <mergeCell ref="K1:M1"/>
    <mergeCell ref="O1:S1"/>
  </mergeCells>
  <conditionalFormatting sqref="D4:D21">
    <cfRule type="cellIs" dxfId="26" priority="18" operator="greaterThan">
      <formula>0</formula>
    </cfRule>
  </conditionalFormatting>
  <conditionalFormatting sqref="D23:D38">
    <cfRule type="cellIs" dxfId="25" priority="16" operator="lessThan">
      <formula>0</formula>
    </cfRule>
    <cfRule type="cellIs" dxfId="24" priority="17" operator="greaterThan">
      <formula>0</formula>
    </cfRule>
  </conditionalFormatting>
  <conditionalFormatting sqref="G4:G21">
    <cfRule type="cellIs" dxfId="23" priority="12" operator="lessThan">
      <formula>0</formula>
    </cfRule>
    <cfRule type="cellIs" dxfId="22" priority="15" operator="greaterThan">
      <formula>0</formula>
    </cfRule>
  </conditionalFormatting>
  <conditionalFormatting sqref="G23:G38">
    <cfRule type="cellIs" dxfId="21" priority="13" operator="lessThan">
      <formula>0</formula>
    </cfRule>
    <cfRule type="cellIs" dxfId="20" priority="14" operator="greaterThan">
      <formula>0</formula>
    </cfRule>
  </conditionalFormatting>
  <conditionalFormatting sqref="J4:J21">
    <cfRule type="cellIs" dxfId="19" priority="9" operator="lessThan">
      <formula>0</formula>
    </cfRule>
    <cfRule type="cellIs" dxfId="18" priority="11" operator="greaterThan">
      <formula>0</formula>
    </cfRule>
  </conditionalFormatting>
  <conditionalFormatting sqref="J23:J38">
    <cfRule type="cellIs" dxfId="17" priority="8" operator="lessThan">
      <formula>0</formula>
    </cfRule>
    <cfRule type="cellIs" dxfId="16" priority="10" operator="greaterThan">
      <formula>0</formula>
    </cfRule>
  </conditionalFormatting>
  <conditionalFormatting sqref="M4:M21">
    <cfRule type="cellIs" dxfId="15" priority="5" operator="lessThan">
      <formula>0</formula>
    </cfRule>
    <cfRule type="cellIs" dxfId="14" priority="7" operator="greaterThan">
      <formula>0</formula>
    </cfRule>
  </conditionalFormatting>
  <conditionalFormatting sqref="M23:M38">
    <cfRule type="cellIs" dxfId="13" priority="4" operator="lessThan">
      <formula>0</formula>
    </cfRule>
    <cfRule type="cellIs" dxfId="12" priority="6" operator="greaterThan">
      <formula>0</formula>
    </cfRule>
  </conditionalFormatting>
  <conditionalFormatting sqref="S3:S12">
    <cfRule type="cellIs" dxfId="11" priority="19" operator="lessThan">
      <formula>0</formula>
    </cfRule>
    <cfRule type="cellIs" dxfId="10" priority="20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AEB1-15EB-4AA8-97E8-4C985E9E6D05}">
  <sheetPr codeName="Folha1"/>
  <dimension ref="A2:R42"/>
  <sheetViews>
    <sheetView topLeftCell="A29" zoomScale="110" zoomScaleNormal="110" workbookViewId="0">
      <selection activeCell="C20" sqref="C20"/>
    </sheetView>
  </sheetViews>
  <sheetFormatPr defaultRowHeight="14.5" x14ac:dyDescent="0.35"/>
  <cols>
    <col min="1" max="1" width="50.453125" style="1" customWidth="1"/>
    <col min="2" max="2" width="9.453125" style="17" customWidth="1"/>
    <col min="3" max="3" width="9.36328125" style="17" customWidth="1"/>
    <col min="4" max="4" width="9.08984375" style="17" customWidth="1"/>
    <col min="5" max="6" width="9.7265625" style="17" customWidth="1"/>
    <col min="7" max="7" width="9.81640625" style="17" customWidth="1"/>
    <col min="8" max="8" width="8" style="1" customWidth="1"/>
    <col min="9" max="12" width="8.7265625" style="1"/>
    <col min="13" max="13" width="4.54296875" style="1" customWidth="1"/>
    <col min="14" max="14" width="21" style="1" customWidth="1"/>
    <col min="15" max="16384" width="8.7265625" style="1"/>
  </cols>
  <sheetData>
    <row r="2" spans="1:18" ht="21" customHeight="1" x14ac:dyDescent="0.35">
      <c r="A2" s="63" t="s">
        <v>128</v>
      </c>
      <c r="B2" s="104" t="s">
        <v>46</v>
      </c>
      <c r="C2" s="104"/>
      <c r="D2" s="104" t="s">
        <v>124</v>
      </c>
      <c r="E2" s="104"/>
      <c r="F2" s="103" t="s">
        <v>113</v>
      </c>
      <c r="G2" s="103"/>
      <c r="H2" s="103" t="s">
        <v>127</v>
      </c>
      <c r="I2" s="103"/>
      <c r="J2" s="105" t="s">
        <v>123</v>
      </c>
      <c r="K2" s="106"/>
      <c r="L2" s="106"/>
      <c r="N2" s="102" t="s">
        <v>46</v>
      </c>
      <c r="O2" s="102"/>
      <c r="P2" s="102"/>
      <c r="Q2" s="102"/>
      <c r="R2" s="102"/>
    </row>
    <row r="3" spans="1:18" ht="16" customHeight="1" x14ac:dyDescent="0.35">
      <c r="A3" s="36" t="s">
        <v>105</v>
      </c>
      <c r="B3" s="37" t="s">
        <v>125</v>
      </c>
      <c r="C3" s="37" t="s">
        <v>126</v>
      </c>
      <c r="D3" s="37" t="s">
        <v>125</v>
      </c>
      <c r="E3" s="37" t="s">
        <v>126</v>
      </c>
      <c r="F3" s="37" t="s">
        <v>125</v>
      </c>
      <c r="G3" s="37" t="s">
        <v>126</v>
      </c>
      <c r="H3" s="37" t="s">
        <v>125</v>
      </c>
      <c r="I3" s="37" t="s">
        <v>126</v>
      </c>
      <c r="J3" s="37" t="s">
        <v>125</v>
      </c>
      <c r="K3" s="37" t="s">
        <v>126</v>
      </c>
      <c r="L3" s="33" t="s">
        <v>129</v>
      </c>
      <c r="N3" s="52" t="s">
        <v>140</v>
      </c>
      <c r="O3" s="35" t="s">
        <v>121</v>
      </c>
      <c r="P3" s="35" t="s">
        <v>122</v>
      </c>
      <c r="Q3" s="35" t="s">
        <v>104</v>
      </c>
      <c r="R3" s="53" t="s">
        <v>117</v>
      </c>
    </row>
    <row r="4" spans="1:18" ht="23.5" customHeight="1" x14ac:dyDescent="0.35">
      <c r="A4" s="26" t="s">
        <v>31</v>
      </c>
      <c r="B4" s="28">
        <v>150</v>
      </c>
      <c r="C4" s="28">
        <v>150</v>
      </c>
      <c r="D4" s="29">
        <v>9</v>
      </c>
      <c r="E4" s="29">
        <v>9</v>
      </c>
      <c r="F4" s="29">
        <v>26</v>
      </c>
      <c r="G4" s="29">
        <v>23</v>
      </c>
      <c r="H4" s="30"/>
      <c r="I4" s="38">
        <v>10</v>
      </c>
      <c r="J4" s="29">
        <f>B4+D4+F4</f>
        <v>185</v>
      </c>
      <c r="K4" s="29">
        <f>C4+E4+G4+I4</f>
        <v>192</v>
      </c>
      <c r="L4" s="29">
        <f>K4-J4</f>
        <v>7</v>
      </c>
      <c r="N4" s="34" t="s">
        <v>119</v>
      </c>
      <c r="O4" s="59">
        <v>4036</v>
      </c>
      <c r="P4" s="59">
        <v>4468</v>
      </c>
      <c r="Q4" s="59">
        <f>P4-O4</f>
        <v>432</v>
      </c>
      <c r="R4" s="60">
        <f>(P4/O4)-1</f>
        <v>0.10703666997026762</v>
      </c>
    </row>
    <row r="5" spans="1:18" ht="23.5" customHeight="1" x14ac:dyDescent="0.35">
      <c r="A5" s="26" t="s">
        <v>38</v>
      </c>
      <c r="B5" s="29">
        <v>38</v>
      </c>
      <c r="C5" s="29">
        <v>38</v>
      </c>
      <c r="D5" s="29">
        <v>0</v>
      </c>
      <c r="E5" s="29">
        <v>0</v>
      </c>
      <c r="F5" s="29">
        <v>0</v>
      </c>
      <c r="G5" s="29">
        <v>0</v>
      </c>
      <c r="H5" s="30"/>
      <c r="I5" s="38">
        <v>0</v>
      </c>
      <c r="J5" s="29">
        <f t="shared" ref="J5:J15" si="0">B5+D5+F5</f>
        <v>38</v>
      </c>
      <c r="K5" s="29">
        <f t="shared" ref="K5:K15" si="1">C5+E5+G5+I5</f>
        <v>38</v>
      </c>
      <c r="L5" s="29">
        <f t="shared" ref="L5:L14" si="2">K5-J5</f>
        <v>0</v>
      </c>
      <c r="N5" s="34" t="s">
        <v>0</v>
      </c>
      <c r="O5" s="29">
        <v>1594</v>
      </c>
      <c r="P5" s="29">
        <v>1594</v>
      </c>
      <c r="Q5" s="29">
        <f>P5-O5</f>
        <v>0</v>
      </c>
      <c r="R5" s="60">
        <f>(P5/O5)-1</f>
        <v>0</v>
      </c>
    </row>
    <row r="6" spans="1:18" ht="23.5" customHeight="1" x14ac:dyDescent="0.35">
      <c r="A6" s="26" t="s">
        <v>30</v>
      </c>
      <c r="B6" s="29">
        <v>40</v>
      </c>
      <c r="C6" s="29">
        <v>40</v>
      </c>
      <c r="D6" s="29"/>
      <c r="E6" s="29">
        <v>0</v>
      </c>
      <c r="F6" s="29"/>
      <c r="G6" s="29">
        <v>0</v>
      </c>
      <c r="H6" s="30"/>
      <c r="I6" s="38">
        <v>0</v>
      </c>
      <c r="J6" s="29">
        <f t="shared" si="0"/>
        <v>40</v>
      </c>
      <c r="K6" s="29">
        <f t="shared" si="1"/>
        <v>40</v>
      </c>
      <c r="L6" s="29">
        <f t="shared" si="2"/>
        <v>0</v>
      </c>
      <c r="N6" s="34" t="s">
        <v>120</v>
      </c>
      <c r="O6" s="29">
        <v>9355</v>
      </c>
      <c r="P6" s="29">
        <v>9414</v>
      </c>
      <c r="Q6" s="29">
        <f>P6-O6</f>
        <v>59</v>
      </c>
      <c r="R6" s="60">
        <f>(P6/O6)-1</f>
        <v>6.3067878140032896E-3</v>
      </c>
    </row>
    <row r="7" spans="1:18" ht="23.5" customHeight="1" x14ac:dyDescent="0.35">
      <c r="A7" s="26" t="s">
        <v>33</v>
      </c>
      <c r="B7" s="29">
        <v>268</v>
      </c>
      <c r="C7" s="29">
        <v>268</v>
      </c>
      <c r="D7" s="29">
        <v>18</v>
      </c>
      <c r="E7" s="29">
        <v>18</v>
      </c>
      <c r="F7" s="29">
        <v>40</v>
      </c>
      <c r="G7" s="29">
        <v>41</v>
      </c>
      <c r="H7" s="30"/>
      <c r="I7" s="38">
        <v>15</v>
      </c>
      <c r="J7" s="29">
        <f t="shared" si="0"/>
        <v>326</v>
      </c>
      <c r="K7" s="29">
        <f t="shared" si="1"/>
        <v>342</v>
      </c>
      <c r="L7" s="29">
        <f t="shared" si="2"/>
        <v>16</v>
      </c>
      <c r="N7" s="34" t="s">
        <v>9</v>
      </c>
      <c r="O7" s="29">
        <v>993</v>
      </c>
      <c r="P7" s="29">
        <v>1197</v>
      </c>
      <c r="Q7" s="29">
        <f>P7-O7</f>
        <v>204</v>
      </c>
      <c r="R7" s="60">
        <f>(P7/O7)-1</f>
        <v>0.20543806646525686</v>
      </c>
    </row>
    <row r="8" spans="1:18" ht="23.5" customHeight="1" x14ac:dyDescent="0.35">
      <c r="A8" s="26" t="s">
        <v>36</v>
      </c>
      <c r="B8" s="29">
        <v>295</v>
      </c>
      <c r="C8" s="29">
        <v>295</v>
      </c>
      <c r="D8" s="29">
        <v>18</v>
      </c>
      <c r="E8" s="29">
        <v>18</v>
      </c>
      <c r="F8" s="29">
        <v>45</v>
      </c>
      <c r="G8" s="29">
        <v>45</v>
      </c>
      <c r="H8" s="30"/>
      <c r="I8" s="38">
        <v>15</v>
      </c>
      <c r="J8" s="29">
        <f t="shared" si="0"/>
        <v>358</v>
      </c>
      <c r="K8" s="29">
        <f t="shared" si="1"/>
        <v>373</v>
      </c>
      <c r="L8" s="29">
        <f t="shared" si="2"/>
        <v>15</v>
      </c>
      <c r="N8" s="57" t="s">
        <v>130</v>
      </c>
      <c r="O8" s="54">
        <f>SUM(O4:O7)</f>
        <v>15978</v>
      </c>
      <c r="P8" s="54">
        <f>SUM(P4:P7)</f>
        <v>16673</v>
      </c>
      <c r="Q8" s="54">
        <f>P8-O8</f>
        <v>695</v>
      </c>
      <c r="R8" s="58">
        <f>P8/O8-1</f>
        <v>4.3497308799599343E-2</v>
      </c>
    </row>
    <row r="9" spans="1:18" ht="23.5" customHeight="1" x14ac:dyDescent="0.35">
      <c r="A9" s="26" t="s">
        <v>29</v>
      </c>
      <c r="B9" s="29">
        <v>0</v>
      </c>
      <c r="C9" s="29">
        <v>0</v>
      </c>
      <c r="D9" s="29">
        <v>0</v>
      </c>
      <c r="E9" s="29">
        <v>0</v>
      </c>
      <c r="F9" s="29">
        <v>88</v>
      </c>
      <c r="G9" s="29">
        <v>96</v>
      </c>
      <c r="H9" s="30"/>
      <c r="I9" s="38">
        <v>0</v>
      </c>
      <c r="J9" s="29">
        <f t="shared" si="0"/>
        <v>88</v>
      </c>
      <c r="K9" s="29">
        <f t="shared" si="1"/>
        <v>96</v>
      </c>
      <c r="L9" s="29">
        <f t="shared" si="2"/>
        <v>8</v>
      </c>
    </row>
    <row r="10" spans="1:18" ht="23.5" customHeight="1" x14ac:dyDescent="0.35">
      <c r="A10" s="26" t="s">
        <v>39</v>
      </c>
      <c r="B10" s="29">
        <v>122</v>
      </c>
      <c r="C10" s="29">
        <v>122</v>
      </c>
      <c r="D10" s="29">
        <v>0</v>
      </c>
      <c r="E10" s="29">
        <v>7</v>
      </c>
      <c r="F10" s="29">
        <v>18</v>
      </c>
      <c r="G10" s="29">
        <v>18</v>
      </c>
      <c r="H10" s="30"/>
      <c r="I10" s="38">
        <v>10</v>
      </c>
      <c r="J10" s="29">
        <f t="shared" si="0"/>
        <v>140</v>
      </c>
      <c r="K10" s="29">
        <f t="shared" si="1"/>
        <v>157</v>
      </c>
      <c r="L10" s="29">
        <f t="shared" si="2"/>
        <v>17</v>
      </c>
    </row>
    <row r="11" spans="1:18" ht="23.5" customHeight="1" x14ac:dyDescent="0.35">
      <c r="A11" s="26" t="s">
        <v>43</v>
      </c>
      <c r="B11" s="29">
        <v>245</v>
      </c>
      <c r="C11" s="29">
        <v>245</v>
      </c>
      <c r="D11" s="29">
        <v>0</v>
      </c>
      <c r="E11" s="29">
        <v>14</v>
      </c>
      <c r="F11" s="29">
        <v>37</v>
      </c>
      <c r="G11" s="29">
        <v>37</v>
      </c>
      <c r="H11" s="30"/>
      <c r="I11" s="38">
        <v>12</v>
      </c>
      <c r="J11" s="29">
        <f t="shared" si="0"/>
        <v>282</v>
      </c>
      <c r="K11" s="29">
        <f t="shared" si="1"/>
        <v>308</v>
      </c>
      <c r="L11" s="29">
        <f t="shared" si="2"/>
        <v>26</v>
      </c>
    </row>
    <row r="12" spans="1:18" ht="23.5" customHeight="1" x14ac:dyDescent="0.35">
      <c r="A12" s="26" t="s">
        <v>44</v>
      </c>
      <c r="B12" s="29">
        <v>155</v>
      </c>
      <c r="C12" s="29">
        <v>155</v>
      </c>
      <c r="D12" s="29">
        <v>0</v>
      </c>
      <c r="E12" s="29">
        <v>6</v>
      </c>
      <c r="F12" s="29">
        <v>23</v>
      </c>
      <c r="G12" s="29">
        <v>23</v>
      </c>
      <c r="H12" s="30"/>
      <c r="I12" s="38">
        <v>10</v>
      </c>
      <c r="J12" s="29">
        <f t="shared" si="0"/>
        <v>178</v>
      </c>
      <c r="K12" s="29">
        <f t="shared" si="1"/>
        <v>194</v>
      </c>
      <c r="L12" s="29">
        <f t="shared" si="2"/>
        <v>16</v>
      </c>
    </row>
    <row r="13" spans="1:18" ht="23.5" customHeight="1" x14ac:dyDescent="0.35">
      <c r="A13" s="26" t="s">
        <v>27</v>
      </c>
      <c r="B13" s="29">
        <v>50</v>
      </c>
      <c r="C13" s="29">
        <v>50</v>
      </c>
      <c r="D13" s="29">
        <v>0</v>
      </c>
      <c r="E13" s="29">
        <v>0</v>
      </c>
      <c r="F13" s="29">
        <v>0</v>
      </c>
      <c r="G13" s="29">
        <v>0</v>
      </c>
      <c r="H13" s="30"/>
      <c r="I13" s="38">
        <v>0</v>
      </c>
      <c r="J13" s="29">
        <f t="shared" si="0"/>
        <v>50</v>
      </c>
      <c r="K13" s="29">
        <f t="shared" si="1"/>
        <v>50</v>
      </c>
      <c r="L13" s="29">
        <f t="shared" si="2"/>
        <v>0</v>
      </c>
    </row>
    <row r="14" spans="1:18" ht="23.5" customHeight="1" x14ac:dyDescent="0.35">
      <c r="A14" s="27" t="s">
        <v>41</v>
      </c>
      <c r="B14" s="31">
        <v>231</v>
      </c>
      <c r="C14" s="31">
        <v>231</v>
      </c>
      <c r="D14" s="31">
        <v>0</v>
      </c>
      <c r="E14" s="31">
        <v>11</v>
      </c>
      <c r="F14" s="31">
        <v>35</v>
      </c>
      <c r="G14" s="31">
        <v>35</v>
      </c>
      <c r="H14" s="32"/>
      <c r="I14" s="39">
        <v>14</v>
      </c>
      <c r="J14" s="29">
        <f t="shared" si="0"/>
        <v>266</v>
      </c>
      <c r="K14" s="29">
        <f t="shared" si="1"/>
        <v>291</v>
      </c>
      <c r="L14" s="29">
        <f t="shared" si="2"/>
        <v>25</v>
      </c>
    </row>
    <row r="15" spans="1:18" x14ac:dyDescent="0.35">
      <c r="A15" s="47" t="s">
        <v>130</v>
      </c>
      <c r="B15" s="50">
        <f>SUM(B4:B14)</f>
        <v>1594</v>
      </c>
      <c r="C15" s="50">
        <f t="shared" ref="C15:I15" si="3">SUM(C4:C14)</f>
        <v>1594</v>
      </c>
      <c r="D15" s="50">
        <f t="shared" si="3"/>
        <v>45</v>
      </c>
      <c r="E15" s="50">
        <f t="shared" si="3"/>
        <v>83</v>
      </c>
      <c r="F15" s="50">
        <f t="shared" si="3"/>
        <v>312</v>
      </c>
      <c r="G15" s="50">
        <f t="shared" si="3"/>
        <v>318</v>
      </c>
      <c r="H15" s="50">
        <f t="shared" si="3"/>
        <v>0</v>
      </c>
      <c r="I15" s="50">
        <f t="shared" si="3"/>
        <v>86</v>
      </c>
      <c r="J15" s="50">
        <f t="shared" si="0"/>
        <v>1951</v>
      </c>
      <c r="K15" s="50">
        <f t="shared" si="1"/>
        <v>2081</v>
      </c>
      <c r="L15" s="50">
        <f>K15-J15</f>
        <v>130</v>
      </c>
    </row>
    <row r="31" spans="2:6" x14ac:dyDescent="0.35">
      <c r="E31" s="1"/>
      <c r="F31" s="1"/>
    </row>
    <row r="32" spans="2:6" x14ac:dyDescent="0.35">
      <c r="B32" s="1"/>
      <c r="C32" s="1"/>
      <c r="D32" s="1"/>
      <c r="E32" s="1"/>
      <c r="F32" s="1"/>
    </row>
    <row r="33" spans="2:6" x14ac:dyDescent="0.35">
      <c r="B33" s="1"/>
      <c r="C33" s="1"/>
      <c r="D33" s="1"/>
      <c r="E33" s="1"/>
      <c r="F33" s="1"/>
    </row>
    <row r="34" spans="2:6" x14ac:dyDescent="0.35">
      <c r="B34" s="1"/>
      <c r="C34" s="1"/>
      <c r="D34" s="1"/>
      <c r="E34" s="1"/>
      <c r="F34" s="1"/>
    </row>
    <row r="35" spans="2:6" x14ac:dyDescent="0.35">
      <c r="B35" s="1"/>
      <c r="C35" s="1"/>
      <c r="D35" s="1"/>
      <c r="E35" s="1"/>
      <c r="F35" s="1"/>
    </row>
    <row r="36" spans="2:6" x14ac:dyDescent="0.35">
      <c r="B36" s="1"/>
      <c r="C36" s="1"/>
      <c r="D36" s="1"/>
      <c r="E36" s="1"/>
      <c r="F36" s="1"/>
    </row>
    <row r="37" spans="2:6" x14ac:dyDescent="0.35">
      <c r="B37" s="1"/>
      <c r="C37" s="1"/>
      <c r="D37" s="1"/>
      <c r="E37" s="1"/>
      <c r="F37" s="1"/>
    </row>
    <row r="38" spans="2:6" x14ac:dyDescent="0.35">
      <c r="B38" s="1"/>
      <c r="C38" s="1"/>
      <c r="D38" s="1"/>
      <c r="E38" s="1"/>
      <c r="F38" s="1"/>
    </row>
    <row r="39" spans="2:6" x14ac:dyDescent="0.35">
      <c r="B39" s="1"/>
      <c r="C39" s="1"/>
      <c r="D39" s="1"/>
      <c r="E39" s="1"/>
      <c r="F39" s="1"/>
    </row>
    <row r="40" spans="2:6" x14ac:dyDescent="0.35">
      <c r="B40" s="1"/>
      <c r="C40" s="1"/>
      <c r="D40" s="1"/>
      <c r="E40" s="1"/>
      <c r="F40" s="1"/>
    </row>
    <row r="41" spans="2:6" x14ac:dyDescent="0.35">
      <c r="B41" s="1"/>
      <c r="C41" s="1"/>
      <c r="D41" s="1"/>
      <c r="E41" s="1"/>
      <c r="F41" s="1"/>
    </row>
    <row r="42" spans="2:6" x14ac:dyDescent="0.35">
      <c r="B42" s="1"/>
      <c r="C42" s="1"/>
      <c r="D42" s="1"/>
      <c r="E42" s="1"/>
      <c r="F42" s="1"/>
    </row>
  </sheetData>
  <mergeCells count="6">
    <mergeCell ref="N2:R2"/>
    <mergeCell ref="H2:I2"/>
    <mergeCell ref="B2:C2"/>
    <mergeCell ref="D2:E2"/>
    <mergeCell ref="F2:G2"/>
    <mergeCell ref="J2:L2"/>
  </mergeCells>
  <conditionalFormatting sqref="L4:L14">
    <cfRule type="cellIs" dxfId="9" priority="4" operator="greaterThan">
      <formula>0</formula>
    </cfRule>
  </conditionalFormatting>
  <conditionalFormatting sqref="R4:R7">
    <cfRule type="cellIs" dxfId="8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50FE-5C51-44AF-8CCA-3136AC252539}">
  <sheetPr codeName="Folha2"/>
  <dimension ref="A1:S74"/>
  <sheetViews>
    <sheetView tabSelected="1" topLeftCell="D61" workbookViewId="0">
      <selection activeCell="L76" sqref="L76"/>
    </sheetView>
  </sheetViews>
  <sheetFormatPr defaultRowHeight="14.5" x14ac:dyDescent="0.35"/>
  <cols>
    <col min="1" max="1" width="1.1796875" style="1" customWidth="1"/>
    <col min="2" max="2" width="12.7265625" style="1" customWidth="1"/>
    <col min="3" max="3" width="11.7265625" style="1" customWidth="1"/>
    <col min="4" max="4" width="10.6328125" style="24" customWidth="1"/>
    <col min="5" max="5" width="9.81640625" style="24" customWidth="1"/>
    <col min="6" max="6" width="4.90625" style="1" customWidth="1"/>
    <col min="7" max="7" width="60" style="1" customWidth="1"/>
    <col min="8" max="16384" width="8.7265625" style="1"/>
  </cols>
  <sheetData>
    <row r="1" spans="1:19" ht="28" customHeight="1" x14ac:dyDescent="0.35"/>
    <row r="2" spans="1:19" s="24" customFormat="1" ht="26" customHeight="1" x14ac:dyDescent="0.35">
      <c r="A2" s="1"/>
      <c r="B2" s="107" t="s">
        <v>131</v>
      </c>
      <c r="C2" s="107"/>
      <c r="D2" s="107"/>
      <c r="E2" s="107"/>
      <c r="F2" s="1"/>
      <c r="G2" s="124" t="s">
        <v>168</v>
      </c>
      <c r="H2" s="108" t="s">
        <v>46</v>
      </c>
      <c r="I2" s="109"/>
      <c r="J2" s="109"/>
      <c r="K2" s="110" t="s">
        <v>107</v>
      </c>
      <c r="L2" s="109"/>
      <c r="M2" s="111"/>
      <c r="N2" s="110" t="s">
        <v>141</v>
      </c>
      <c r="O2" s="109"/>
      <c r="P2" s="111"/>
      <c r="Q2" s="110" t="s">
        <v>133</v>
      </c>
      <c r="R2" s="109"/>
      <c r="S2" s="111"/>
    </row>
    <row r="3" spans="1:19" s="24" customFormat="1" ht="18" customHeight="1" x14ac:dyDescent="0.35">
      <c r="A3" s="1"/>
      <c r="B3" s="37" t="s">
        <v>125</v>
      </c>
      <c r="C3" s="37" t="s">
        <v>126</v>
      </c>
      <c r="D3" s="37" t="s">
        <v>104</v>
      </c>
      <c r="E3" s="37" t="s">
        <v>117</v>
      </c>
      <c r="F3" s="1"/>
      <c r="G3" s="125"/>
      <c r="H3" s="65" t="s">
        <v>125</v>
      </c>
      <c r="I3" s="64" t="s">
        <v>126</v>
      </c>
      <c r="J3" s="66" t="s">
        <v>129</v>
      </c>
      <c r="K3" s="67" t="s">
        <v>125</v>
      </c>
      <c r="L3" s="64" t="s">
        <v>126</v>
      </c>
      <c r="M3" s="68" t="s">
        <v>129</v>
      </c>
      <c r="N3" s="67" t="s">
        <v>125</v>
      </c>
      <c r="O3" s="64" t="s">
        <v>126</v>
      </c>
      <c r="P3" s="68" t="s">
        <v>129</v>
      </c>
      <c r="Q3" s="67" t="s">
        <v>125</v>
      </c>
      <c r="R3" s="64" t="s">
        <v>126</v>
      </c>
      <c r="S3" s="68" t="s">
        <v>129</v>
      </c>
    </row>
    <row r="4" spans="1:19" s="24" customFormat="1" ht="18" customHeight="1" x14ac:dyDescent="0.35">
      <c r="A4" s="1"/>
      <c r="B4" s="41">
        <v>17929</v>
      </c>
      <c r="C4" s="29">
        <v>18831</v>
      </c>
      <c r="D4" s="29">
        <f>C4-B4</f>
        <v>902</v>
      </c>
      <c r="E4" s="61">
        <f>(C4/B4)-1</f>
        <v>5.0309554353282326E-2</v>
      </c>
      <c r="F4" s="1"/>
      <c r="G4" s="69" t="s">
        <v>48</v>
      </c>
      <c r="H4" s="70">
        <v>35</v>
      </c>
      <c r="I4" s="29">
        <v>35</v>
      </c>
      <c r="J4" s="38">
        <f>I4-H4</f>
        <v>0</v>
      </c>
      <c r="K4" s="71">
        <v>0</v>
      </c>
      <c r="L4" s="29">
        <v>0</v>
      </c>
      <c r="M4" s="72">
        <f>L4-K4</f>
        <v>0</v>
      </c>
      <c r="N4" s="71">
        <v>10</v>
      </c>
      <c r="O4" s="29">
        <v>10</v>
      </c>
      <c r="P4" s="72">
        <f>O4-N4</f>
        <v>0</v>
      </c>
      <c r="Q4" s="71">
        <v>45</v>
      </c>
      <c r="R4" s="29">
        <v>45</v>
      </c>
      <c r="S4" s="72">
        <f>R4-Q4</f>
        <v>0</v>
      </c>
    </row>
    <row r="5" spans="1:19" s="24" customFormat="1" x14ac:dyDescent="0.35">
      <c r="A5" s="1"/>
      <c r="F5" s="1"/>
      <c r="G5" s="69" t="s">
        <v>47</v>
      </c>
      <c r="H5" s="70">
        <v>101</v>
      </c>
      <c r="I5" s="29">
        <v>123</v>
      </c>
      <c r="J5" s="38">
        <f t="shared" ref="J5:J63" si="0">I5-H5</f>
        <v>22</v>
      </c>
      <c r="K5" s="71">
        <v>0</v>
      </c>
      <c r="L5" s="29">
        <v>3</v>
      </c>
      <c r="M5" s="72">
        <f t="shared" ref="M5:M63" si="1">L5-K5</f>
        <v>3</v>
      </c>
      <c r="N5" s="71">
        <v>174</v>
      </c>
      <c r="O5" s="29">
        <v>179</v>
      </c>
      <c r="P5" s="72">
        <f t="shared" ref="P5:P63" si="2">O5-N5</f>
        <v>5</v>
      </c>
      <c r="Q5" s="71">
        <v>275</v>
      </c>
      <c r="R5" s="29">
        <v>305</v>
      </c>
      <c r="S5" s="72">
        <f t="shared" ref="S5:S63" si="3">R5-Q5</f>
        <v>30</v>
      </c>
    </row>
    <row r="6" spans="1:19" s="24" customFormat="1" x14ac:dyDescent="0.35">
      <c r="A6" s="1"/>
      <c r="B6" s="1"/>
      <c r="C6" s="1"/>
      <c r="F6" s="1"/>
      <c r="G6" s="69" t="s">
        <v>49</v>
      </c>
      <c r="H6" s="70">
        <v>140</v>
      </c>
      <c r="I6" s="29">
        <v>157</v>
      </c>
      <c r="J6" s="38">
        <f t="shared" si="0"/>
        <v>17</v>
      </c>
      <c r="K6" s="71">
        <v>0</v>
      </c>
      <c r="L6" s="29">
        <v>0</v>
      </c>
      <c r="M6" s="72">
        <f t="shared" si="1"/>
        <v>0</v>
      </c>
      <c r="N6" s="71">
        <v>71</v>
      </c>
      <c r="O6" s="29">
        <v>83</v>
      </c>
      <c r="P6" s="72">
        <f t="shared" si="2"/>
        <v>12</v>
      </c>
      <c r="Q6" s="71">
        <v>211</v>
      </c>
      <c r="R6" s="29">
        <v>240</v>
      </c>
      <c r="S6" s="72">
        <f t="shared" si="3"/>
        <v>29</v>
      </c>
    </row>
    <row r="7" spans="1:19" s="24" customFormat="1" x14ac:dyDescent="0.35">
      <c r="A7" s="1"/>
      <c r="B7" s="1"/>
      <c r="C7" s="1"/>
      <c r="F7" s="1"/>
      <c r="G7" s="69" t="s">
        <v>50</v>
      </c>
      <c r="H7" s="70">
        <v>210</v>
      </c>
      <c r="I7" s="29">
        <v>209</v>
      </c>
      <c r="J7" s="38">
        <f t="shared" si="0"/>
        <v>-1</v>
      </c>
      <c r="K7" s="71">
        <v>0</v>
      </c>
      <c r="L7" s="29">
        <v>2</v>
      </c>
      <c r="M7" s="72">
        <f t="shared" si="1"/>
        <v>2</v>
      </c>
      <c r="N7" s="71">
        <v>40</v>
      </c>
      <c r="O7" s="29">
        <v>39</v>
      </c>
      <c r="P7" s="72">
        <f t="shared" si="2"/>
        <v>-1</v>
      </c>
      <c r="Q7" s="71">
        <v>250</v>
      </c>
      <c r="R7" s="29">
        <v>250</v>
      </c>
      <c r="S7" s="72">
        <f t="shared" si="3"/>
        <v>0</v>
      </c>
    </row>
    <row r="8" spans="1:19" s="24" customFormat="1" x14ac:dyDescent="0.35">
      <c r="A8" s="1"/>
      <c r="B8" s="1"/>
      <c r="C8" s="1"/>
      <c r="F8" s="1"/>
      <c r="G8" s="69" t="s">
        <v>169</v>
      </c>
      <c r="H8" s="70">
        <v>57</v>
      </c>
      <c r="I8" s="29">
        <v>57</v>
      </c>
      <c r="J8" s="38">
        <f t="shared" si="0"/>
        <v>0</v>
      </c>
      <c r="K8" s="71">
        <v>0</v>
      </c>
      <c r="L8" s="29"/>
      <c r="M8" s="72">
        <f t="shared" si="1"/>
        <v>0</v>
      </c>
      <c r="N8" s="71">
        <v>67</v>
      </c>
      <c r="O8" s="29">
        <v>67</v>
      </c>
      <c r="P8" s="72">
        <f t="shared" si="2"/>
        <v>0</v>
      </c>
      <c r="Q8" s="71">
        <v>124</v>
      </c>
      <c r="R8" s="29">
        <v>124</v>
      </c>
      <c r="S8" s="72">
        <f t="shared" si="3"/>
        <v>0</v>
      </c>
    </row>
    <row r="9" spans="1:19" s="24" customFormat="1" x14ac:dyDescent="0.35">
      <c r="A9" s="1"/>
      <c r="B9" s="1"/>
      <c r="C9" s="1"/>
      <c r="F9" s="1"/>
      <c r="G9" s="69" t="s">
        <v>51</v>
      </c>
      <c r="H9" s="70">
        <v>79</v>
      </c>
      <c r="I9" s="29">
        <v>84</v>
      </c>
      <c r="J9" s="38">
        <f t="shared" si="0"/>
        <v>5</v>
      </c>
      <c r="K9" s="71">
        <v>0</v>
      </c>
      <c r="L9" s="29">
        <v>0</v>
      </c>
      <c r="M9" s="72">
        <f t="shared" si="1"/>
        <v>0</v>
      </c>
      <c r="N9" s="71">
        <v>31</v>
      </c>
      <c r="O9" s="29">
        <v>26</v>
      </c>
      <c r="P9" s="72">
        <f t="shared" si="2"/>
        <v>-5</v>
      </c>
      <c r="Q9" s="71">
        <v>110</v>
      </c>
      <c r="R9" s="29">
        <v>110</v>
      </c>
      <c r="S9" s="72">
        <f t="shared" si="3"/>
        <v>0</v>
      </c>
    </row>
    <row r="10" spans="1:19" s="24" customFormat="1" x14ac:dyDescent="0.35">
      <c r="A10" s="1"/>
      <c r="B10" s="1"/>
      <c r="C10" s="1"/>
      <c r="F10" s="1"/>
      <c r="G10" s="69" t="s">
        <v>52</v>
      </c>
      <c r="H10" s="70">
        <v>28</v>
      </c>
      <c r="I10" s="29">
        <v>28</v>
      </c>
      <c r="J10" s="38">
        <f t="shared" si="0"/>
        <v>0</v>
      </c>
      <c r="K10" s="71">
        <v>0</v>
      </c>
      <c r="L10" s="29"/>
      <c r="M10" s="72">
        <f t="shared" si="1"/>
        <v>0</v>
      </c>
      <c r="N10" s="71">
        <v>12</v>
      </c>
      <c r="O10" s="29">
        <v>12</v>
      </c>
      <c r="P10" s="72">
        <f t="shared" si="2"/>
        <v>0</v>
      </c>
      <c r="Q10" s="71">
        <v>40</v>
      </c>
      <c r="R10" s="29">
        <v>40</v>
      </c>
      <c r="S10" s="72">
        <f t="shared" si="3"/>
        <v>0</v>
      </c>
    </row>
    <row r="11" spans="1:19" s="24" customFormat="1" x14ac:dyDescent="0.35">
      <c r="A11" s="1"/>
      <c r="B11" s="1"/>
      <c r="C11" s="1"/>
      <c r="F11" s="1"/>
      <c r="G11" s="69" t="s">
        <v>55</v>
      </c>
      <c r="H11" s="70">
        <v>96</v>
      </c>
      <c r="I11" s="29">
        <v>96</v>
      </c>
      <c r="J11" s="38">
        <f t="shared" si="0"/>
        <v>0</v>
      </c>
      <c r="K11" s="71">
        <v>0</v>
      </c>
      <c r="L11" s="29">
        <v>0</v>
      </c>
      <c r="M11" s="72">
        <f t="shared" si="1"/>
        <v>0</v>
      </c>
      <c r="N11" s="71">
        <v>24</v>
      </c>
      <c r="O11" s="29">
        <v>24</v>
      </c>
      <c r="P11" s="72">
        <f t="shared" si="2"/>
        <v>0</v>
      </c>
      <c r="Q11" s="71">
        <v>120</v>
      </c>
      <c r="R11" s="29">
        <v>120</v>
      </c>
      <c r="S11" s="72">
        <f t="shared" si="3"/>
        <v>0</v>
      </c>
    </row>
    <row r="12" spans="1:19" s="24" customFormat="1" x14ac:dyDescent="0.35">
      <c r="A12" s="1"/>
      <c r="B12" s="1"/>
      <c r="C12" s="1"/>
      <c r="F12" s="1"/>
      <c r="G12" s="69" t="s">
        <v>54</v>
      </c>
      <c r="H12" s="70">
        <v>33</v>
      </c>
      <c r="I12" s="29">
        <v>33</v>
      </c>
      <c r="J12" s="38">
        <f t="shared" si="0"/>
        <v>0</v>
      </c>
      <c r="K12" s="71">
        <v>0</v>
      </c>
      <c r="L12" s="29">
        <v>0</v>
      </c>
      <c r="M12" s="72">
        <f t="shared" si="1"/>
        <v>0</v>
      </c>
      <c r="N12" s="71">
        <v>9</v>
      </c>
      <c r="O12" s="29">
        <v>9</v>
      </c>
      <c r="P12" s="72">
        <f t="shared" si="2"/>
        <v>0</v>
      </c>
      <c r="Q12" s="71">
        <v>42</v>
      </c>
      <c r="R12" s="29">
        <v>42</v>
      </c>
      <c r="S12" s="72">
        <f t="shared" si="3"/>
        <v>0</v>
      </c>
    </row>
    <row r="13" spans="1:19" s="24" customFormat="1" x14ac:dyDescent="0.35">
      <c r="A13" s="1"/>
      <c r="B13" s="1"/>
      <c r="C13" s="1"/>
      <c r="F13" s="1"/>
      <c r="G13" s="69" t="s">
        <v>53</v>
      </c>
      <c r="H13" s="70">
        <v>64</v>
      </c>
      <c r="I13" s="29">
        <v>63</v>
      </c>
      <c r="J13" s="38">
        <f t="shared" si="0"/>
        <v>-1</v>
      </c>
      <c r="K13" s="71">
        <v>0</v>
      </c>
      <c r="L13" s="29"/>
      <c r="M13" s="72">
        <f t="shared" si="1"/>
        <v>0</v>
      </c>
      <c r="N13" s="71">
        <v>6</v>
      </c>
      <c r="O13" s="29">
        <v>7</v>
      </c>
      <c r="P13" s="72">
        <f t="shared" si="2"/>
        <v>1</v>
      </c>
      <c r="Q13" s="71">
        <v>70</v>
      </c>
      <c r="R13" s="29">
        <v>70</v>
      </c>
      <c r="S13" s="72">
        <f t="shared" si="3"/>
        <v>0</v>
      </c>
    </row>
    <row r="14" spans="1:19" s="24" customFormat="1" x14ac:dyDescent="0.35">
      <c r="A14" s="1"/>
      <c r="B14" s="1"/>
      <c r="C14" s="1"/>
      <c r="F14" s="1"/>
      <c r="G14" s="69" t="s">
        <v>56</v>
      </c>
      <c r="H14" s="70">
        <v>29</v>
      </c>
      <c r="I14" s="29">
        <v>25</v>
      </c>
      <c r="J14" s="38">
        <f t="shared" si="0"/>
        <v>-4</v>
      </c>
      <c r="K14" s="71">
        <v>0</v>
      </c>
      <c r="L14" s="29"/>
      <c r="M14" s="72">
        <f t="shared" si="1"/>
        <v>0</v>
      </c>
      <c r="N14" s="71">
        <v>11</v>
      </c>
      <c r="O14" s="29">
        <v>15</v>
      </c>
      <c r="P14" s="72">
        <f t="shared" si="2"/>
        <v>4</v>
      </c>
      <c r="Q14" s="71">
        <v>40</v>
      </c>
      <c r="R14" s="29">
        <v>40</v>
      </c>
      <c r="S14" s="72">
        <f t="shared" si="3"/>
        <v>0</v>
      </c>
    </row>
    <row r="15" spans="1:19" s="24" customFormat="1" x14ac:dyDescent="0.35">
      <c r="A15" s="1"/>
      <c r="B15" s="1"/>
      <c r="C15" s="1"/>
      <c r="F15" s="1"/>
      <c r="G15" s="69" t="s">
        <v>58</v>
      </c>
      <c r="H15" s="70">
        <v>87</v>
      </c>
      <c r="I15" s="29">
        <v>92</v>
      </c>
      <c r="J15" s="38">
        <f t="shared" si="0"/>
        <v>5</v>
      </c>
      <c r="K15" s="71">
        <v>0</v>
      </c>
      <c r="L15" s="29">
        <v>5</v>
      </c>
      <c r="M15" s="72">
        <f t="shared" si="1"/>
        <v>5</v>
      </c>
      <c r="N15" s="71">
        <v>73</v>
      </c>
      <c r="O15" s="29">
        <v>93</v>
      </c>
      <c r="P15" s="72">
        <f t="shared" si="2"/>
        <v>20</v>
      </c>
      <c r="Q15" s="71">
        <v>160</v>
      </c>
      <c r="R15" s="29">
        <v>190</v>
      </c>
      <c r="S15" s="72">
        <f t="shared" si="3"/>
        <v>30</v>
      </c>
    </row>
    <row r="16" spans="1:19" s="24" customFormat="1" x14ac:dyDescent="0.35">
      <c r="A16" s="1"/>
      <c r="B16" s="1"/>
      <c r="C16" s="1"/>
      <c r="F16" s="1"/>
      <c r="G16" s="69" t="s">
        <v>59</v>
      </c>
      <c r="H16" s="70">
        <v>69</v>
      </c>
      <c r="I16" s="29">
        <v>68</v>
      </c>
      <c r="J16" s="38">
        <f t="shared" si="0"/>
        <v>-1</v>
      </c>
      <c r="K16" s="71">
        <v>0</v>
      </c>
      <c r="L16" s="29">
        <v>0</v>
      </c>
      <c r="M16" s="72">
        <f t="shared" si="1"/>
        <v>0</v>
      </c>
      <c r="N16" s="71">
        <v>11</v>
      </c>
      <c r="O16" s="29">
        <v>12</v>
      </c>
      <c r="P16" s="72">
        <f t="shared" si="2"/>
        <v>1</v>
      </c>
      <c r="Q16" s="71">
        <v>80</v>
      </c>
      <c r="R16" s="29">
        <v>80</v>
      </c>
      <c r="S16" s="72">
        <f t="shared" si="3"/>
        <v>0</v>
      </c>
    </row>
    <row r="17" spans="1:19" s="24" customFormat="1" x14ac:dyDescent="0.35">
      <c r="A17" s="1"/>
      <c r="B17" s="1"/>
      <c r="C17" s="1"/>
      <c r="F17" s="1"/>
      <c r="G17" s="69" t="s">
        <v>60</v>
      </c>
      <c r="H17" s="70">
        <v>222</v>
      </c>
      <c r="I17" s="29">
        <v>256</v>
      </c>
      <c r="J17" s="38">
        <f t="shared" si="0"/>
        <v>34</v>
      </c>
      <c r="K17" s="71">
        <v>0</v>
      </c>
      <c r="L17" s="29">
        <v>0</v>
      </c>
      <c r="M17" s="72">
        <f t="shared" si="1"/>
        <v>0</v>
      </c>
      <c r="N17" s="71">
        <v>88</v>
      </c>
      <c r="O17" s="29">
        <v>84</v>
      </c>
      <c r="P17" s="72">
        <f t="shared" si="2"/>
        <v>-4</v>
      </c>
      <c r="Q17" s="71">
        <v>310</v>
      </c>
      <c r="R17" s="29">
        <v>340</v>
      </c>
      <c r="S17" s="72">
        <f t="shared" si="3"/>
        <v>30</v>
      </c>
    </row>
    <row r="18" spans="1:19" s="24" customFormat="1" x14ac:dyDescent="0.35">
      <c r="A18" s="1"/>
      <c r="B18" s="1"/>
      <c r="C18" s="1"/>
      <c r="F18" s="1"/>
      <c r="G18" s="69" t="s">
        <v>62</v>
      </c>
      <c r="H18" s="70">
        <v>140</v>
      </c>
      <c r="I18" s="29">
        <v>131</v>
      </c>
      <c r="J18" s="38">
        <f t="shared" si="0"/>
        <v>-9</v>
      </c>
      <c r="K18" s="71">
        <v>0</v>
      </c>
      <c r="L18" s="29"/>
      <c r="M18" s="72">
        <f t="shared" si="1"/>
        <v>0</v>
      </c>
      <c r="N18" s="71">
        <v>30</v>
      </c>
      <c r="O18" s="29">
        <v>39</v>
      </c>
      <c r="P18" s="72">
        <f t="shared" si="2"/>
        <v>9</v>
      </c>
      <c r="Q18" s="71">
        <v>170</v>
      </c>
      <c r="R18" s="29">
        <v>170</v>
      </c>
      <c r="S18" s="72">
        <f t="shared" si="3"/>
        <v>0</v>
      </c>
    </row>
    <row r="19" spans="1:19" s="24" customFormat="1" x14ac:dyDescent="0.35">
      <c r="A19" s="1"/>
      <c r="B19" s="1"/>
      <c r="C19" s="1"/>
      <c r="F19" s="1"/>
      <c r="G19" s="69" t="s">
        <v>65</v>
      </c>
      <c r="H19" s="70">
        <v>141</v>
      </c>
      <c r="I19" s="29">
        <v>162</v>
      </c>
      <c r="J19" s="38">
        <f t="shared" si="0"/>
        <v>21</v>
      </c>
      <c r="K19" s="71">
        <v>0</v>
      </c>
      <c r="L19" s="29">
        <v>0</v>
      </c>
      <c r="M19" s="72">
        <f t="shared" si="1"/>
        <v>0</v>
      </c>
      <c r="N19" s="71">
        <v>29</v>
      </c>
      <c r="O19" s="29">
        <v>38</v>
      </c>
      <c r="P19" s="72">
        <f t="shared" si="2"/>
        <v>9</v>
      </c>
      <c r="Q19" s="71">
        <v>170</v>
      </c>
      <c r="R19" s="29">
        <v>200</v>
      </c>
      <c r="S19" s="72">
        <f t="shared" si="3"/>
        <v>30</v>
      </c>
    </row>
    <row r="20" spans="1:19" s="24" customFormat="1" x14ac:dyDescent="0.35">
      <c r="A20" s="1"/>
      <c r="B20" s="1"/>
      <c r="C20" s="1"/>
      <c r="F20" s="1"/>
      <c r="G20" s="69" t="s">
        <v>57</v>
      </c>
      <c r="H20" s="70">
        <v>120</v>
      </c>
      <c r="I20" s="29">
        <v>120</v>
      </c>
      <c r="J20" s="38">
        <f t="shared" si="0"/>
        <v>0</v>
      </c>
      <c r="K20" s="71">
        <v>0</v>
      </c>
      <c r="L20" s="29">
        <v>0</v>
      </c>
      <c r="M20" s="72">
        <f t="shared" si="1"/>
        <v>0</v>
      </c>
      <c r="N20" s="71">
        <v>22</v>
      </c>
      <c r="O20" s="29">
        <v>22</v>
      </c>
      <c r="P20" s="72">
        <f t="shared" si="2"/>
        <v>0</v>
      </c>
      <c r="Q20" s="71">
        <v>142</v>
      </c>
      <c r="R20" s="29">
        <v>142</v>
      </c>
      <c r="S20" s="72">
        <f t="shared" si="3"/>
        <v>0</v>
      </c>
    </row>
    <row r="21" spans="1:19" s="24" customFormat="1" x14ac:dyDescent="0.35">
      <c r="A21" s="1"/>
      <c r="B21" s="1"/>
      <c r="C21" s="1"/>
      <c r="F21" s="1"/>
      <c r="G21" s="69" t="s">
        <v>61</v>
      </c>
      <c r="H21" s="70">
        <v>312</v>
      </c>
      <c r="I21" s="29">
        <v>312</v>
      </c>
      <c r="J21" s="38">
        <f t="shared" si="0"/>
        <v>0</v>
      </c>
      <c r="K21" s="71">
        <v>0</v>
      </c>
      <c r="L21" s="29">
        <v>0</v>
      </c>
      <c r="M21" s="72">
        <f t="shared" si="1"/>
        <v>0</v>
      </c>
      <c r="N21" s="71">
        <v>34</v>
      </c>
      <c r="O21" s="29">
        <v>34</v>
      </c>
      <c r="P21" s="72">
        <f t="shared" si="2"/>
        <v>0</v>
      </c>
      <c r="Q21" s="71">
        <v>346</v>
      </c>
      <c r="R21" s="29">
        <v>346</v>
      </c>
      <c r="S21" s="72">
        <f t="shared" si="3"/>
        <v>0</v>
      </c>
    </row>
    <row r="22" spans="1:19" s="24" customFormat="1" x14ac:dyDescent="0.35">
      <c r="A22" s="1"/>
      <c r="B22" s="1"/>
      <c r="C22" s="1"/>
      <c r="F22" s="1"/>
      <c r="G22" s="69" t="s">
        <v>63</v>
      </c>
      <c r="H22" s="70">
        <v>80</v>
      </c>
      <c r="I22" s="29">
        <v>80</v>
      </c>
      <c r="J22" s="38">
        <f t="shared" si="0"/>
        <v>0</v>
      </c>
      <c r="K22" s="71">
        <v>0</v>
      </c>
      <c r="L22" s="29">
        <v>0</v>
      </c>
      <c r="M22" s="72">
        <f t="shared" si="1"/>
        <v>0</v>
      </c>
      <c r="N22" s="71">
        <v>76</v>
      </c>
      <c r="O22" s="29">
        <v>76</v>
      </c>
      <c r="P22" s="72">
        <f t="shared" si="2"/>
        <v>0</v>
      </c>
      <c r="Q22" s="71">
        <v>156</v>
      </c>
      <c r="R22" s="29">
        <v>156</v>
      </c>
      <c r="S22" s="72">
        <f t="shared" si="3"/>
        <v>0</v>
      </c>
    </row>
    <row r="23" spans="1:19" s="24" customFormat="1" x14ac:dyDescent="0.35">
      <c r="A23" s="1"/>
      <c r="B23" s="1"/>
      <c r="C23" s="1"/>
      <c r="F23" s="1"/>
      <c r="G23" s="69" t="s">
        <v>64</v>
      </c>
      <c r="H23" s="70">
        <v>85</v>
      </c>
      <c r="I23" s="29">
        <v>86</v>
      </c>
      <c r="J23" s="38">
        <f t="shared" si="0"/>
        <v>1</v>
      </c>
      <c r="K23" s="71">
        <v>0</v>
      </c>
      <c r="L23" s="29">
        <v>0</v>
      </c>
      <c r="M23" s="72">
        <f t="shared" si="1"/>
        <v>0</v>
      </c>
      <c r="N23" s="71">
        <v>35</v>
      </c>
      <c r="O23" s="29">
        <v>34</v>
      </c>
      <c r="P23" s="72">
        <f t="shared" si="2"/>
        <v>-1</v>
      </c>
      <c r="Q23" s="71">
        <v>120</v>
      </c>
      <c r="R23" s="29">
        <v>120</v>
      </c>
      <c r="S23" s="72">
        <f t="shared" si="3"/>
        <v>0</v>
      </c>
    </row>
    <row r="24" spans="1:19" s="24" customFormat="1" x14ac:dyDescent="0.35">
      <c r="A24" s="1"/>
      <c r="B24" s="1"/>
      <c r="C24" s="1"/>
      <c r="F24" s="1"/>
      <c r="G24" s="69" t="s">
        <v>66</v>
      </c>
      <c r="H24" s="70">
        <v>105</v>
      </c>
      <c r="I24" s="29">
        <v>105</v>
      </c>
      <c r="J24" s="38">
        <f t="shared" si="0"/>
        <v>0</v>
      </c>
      <c r="K24" s="71">
        <v>0</v>
      </c>
      <c r="L24" s="29"/>
      <c r="M24" s="72">
        <f t="shared" si="1"/>
        <v>0</v>
      </c>
      <c r="N24" s="71">
        <v>45</v>
      </c>
      <c r="O24" s="29">
        <v>45</v>
      </c>
      <c r="P24" s="72">
        <f t="shared" si="2"/>
        <v>0</v>
      </c>
      <c r="Q24" s="71">
        <v>150</v>
      </c>
      <c r="R24" s="29">
        <v>150</v>
      </c>
      <c r="S24" s="72">
        <f t="shared" si="3"/>
        <v>0</v>
      </c>
    </row>
    <row r="25" spans="1:19" s="24" customFormat="1" x14ac:dyDescent="0.35">
      <c r="A25" s="1"/>
      <c r="B25" s="1"/>
      <c r="C25" s="1"/>
      <c r="F25" s="1"/>
      <c r="G25" s="69" t="s">
        <v>67</v>
      </c>
      <c r="H25" s="70">
        <v>116</v>
      </c>
      <c r="I25" s="29">
        <v>123</v>
      </c>
      <c r="J25" s="38">
        <f t="shared" si="0"/>
        <v>7</v>
      </c>
      <c r="K25" s="71">
        <v>0</v>
      </c>
      <c r="L25" s="29"/>
      <c r="M25" s="72">
        <f t="shared" si="1"/>
        <v>0</v>
      </c>
      <c r="N25" s="71">
        <v>49</v>
      </c>
      <c r="O25" s="29">
        <v>42</v>
      </c>
      <c r="P25" s="72">
        <f t="shared" si="2"/>
        <v>-7</v>
      </c>
      <c r="Q25" s="71">
        <v>165</v>
      </c>
      <c r="R25" s="29">
        <v>165</v>
      </c>
      <c r="S25" s="72">
        <f t="shared" si="3"/>
        <v>0</v>
      </c>
    </row>
    <row r="26" spans="1:19" s="24" customFormat="1" x14ac:dyDescent="0.35">
      <c r="A26" s="1"/>
      <c r="B26" s="1"/>
      <c r="C26" s="1"/>
      <c r="F26" s="1"/>
      <c r="G26" s="69" t="s">
        <v>72</v>
      </c>
      <c r="H26" s="70">
        <v>360</v>
      </c>
      <c r="I26" s="29">
        <v>360</v>
      </c>
      <c r="J26" s="38">
        <f t="shared" si="0"/>
        <v>0</v>
      </c>
      <c r="K26" s="71">
        <v>0</v>
      </c>
      <c r="L26" s="29"/>
      <c r="M26" s="72">
        <f t="shared" si="1"/>
        <v>0</v>
      </c>
      <c r="N26" s="71">
        <v>150</v>
      </c>
      <c r="O26" s="29">
        <v>150</v>
      </c>
      <c r="P26" s="72">
        <f t="shared" si="2"/>
        <v>0</v>
      </c>
      <c r="Q26" s="71">
        <v>510</v>
      </c>
      <c r="R26" s="29">
        <v>510</v>
      </c>
      <c r="S26" s="72">
        <f t="shared" si="3"/>
        <v>0</v>
      </c>
    </row>
    <row r="27" spans="1:19" s="24" customFormat="1" x14ac:dyDescent="0.35">
      <c r="A27" s="1"/>
      <c r="B27" s="1"/>
      <c r="C27" s="1"/>
      <c r="F27" s="1"/>
      <c r="G27" s="69" t="s">
        <v>73</v>
      </c>
      <c r="H27" s="70">
        <v>230</v>
      </c>
      <c r="I27" s="29">
        <v>227</v>
      </c>
      <c r="J27" s="38">
        <f t="shared" si="0"/>
        <v>-3</v>
      </c>
      <c r="K27" s="71">
        <v>0</v>
      </c>
      <c r="L27" s="29"/>
      <c r="M27" s="72">
        <f t="shared" si="1"/>
        <v>0</v>
      </c>
      <c r="N27" s="71">
        <v>105</v>
      </c>
      <c r="O27" s="29">
        <v>113</v>
      </c>
      <c r="P27" s="72">
        <f t="shared" si="2"/>
        <v>8</v>
      </c>
      <c r="Q27" s="71">
        <v>335</v>
      </c>
      <c r="R27" s="29">
        <v>340</v>
      </c>
      <c r="S27" s="72">
        <f t="shared" si="3"/>
        <v>5</v>
      </c>
    </row>
    <row r="28" spans="1:19" s="24" customFormat="1" x14ac:dyDescent="0.35">
      <c r="A28" s="1"/>
      <c r="B28" s="1"/>
      <c r="C28" s="1"/>
      <c r="F28" s="1"/>
      <c r="G28" s="69" t="s">
        <v>74</v>
      </c>
      <c r="H28" s="70">
        <v>461</v>
      </c>
      <c r="I28" s="29">
        <v>464</v>
      </c>
      <c r="J28" s="38">
        <f t="shared" si="0"/>
        <v>3</v>
      </c>
      <c r="K28" s="71">
        <v>0</v>
      </c>
      <c r="L28" s="29">
        <v>0</v>
      </c>
      <c r="M28" s="72">
        <f t="shared" si="1"/>
        <v>0</v>
      </c>
      <c r="N28" s="71">
        <v>189</v>
      </c>
      <c r="O28" s="29">
        <v>166</v>
      </c>
      <c r="P28" s="72">
        <f t="shared" si="2"/>
        <v>-23</v>
      </c>
      <c r="Q28" s="71">
        <v>650</v>
      </c>
      <c r="R28" s="29">
        <v>630</v>
      </c>
      <c r="S28" s="72">
        <f t="shared" si="3"/>
        <v>-20</v>
      </c>
    </row>
    <row r="29" spans="1:19" s="24" customFormat="1" x14ac:dyDescent="0.35">
      <c r="A29" s="1"/>
      <c r="B29" s="1"/>
      <c r="C29" s="1"/>
      <c r="F29" s="1"/>
      <c r="G29" s="69" t="s">
        <v>70</v>
      </c>
      <c r="H29" s="70">
        <v>178</v>
      </c>
      <c r="I29" s="29">
        <v>198</v>
      </c>
      <c r="J29" s="38">
        <f t="shared" si="0"/>
        <v>20</v>
      </c>
      <c r="K29" s="71">
        <v>0</v>
      </c>
      <c r="L29" s="29">
        <v>0</v>
      </c>
      <c r="M29" s="72">
        <f t="shared" si="1"/>
        <v>0</v>
      </c>
      <c r="N29" s="71">
        <v>128</v>
      </c>
      <c r="O29" s="29">
        <v>138</v>
      </c>
      <c r="P29" s="72">
        <f t="shared" si="2"/>
        <v>10</v>
      </c>
      <c r="Q29" s="71">
        <v>306</v>
      </c>
      <c r="R29" s="29">
        <v>336</v>
      </c>
      <c r="S29" s="72">
        <f t="shared" si="3"/>
        <v>30</v>
      </c>
    </row>
    <row r="30" spans="1:19" s="24" customFormat="1" x14ac:dyDescent="0.35">
      <c r="A30" s="1"/>
      <c r="B30" s="1"/>
      <c r="C30" s="1"/>
      <c r="F30" s="1"/>
      <c r="G30" s="69" t="s">
        <v>71</v>
      </c>
      <c r="H30" s="70">
        <v>154</v>
      </c>
      <c r="I30" s="29">
        <v>193</v>
      </c>
      <c r="J30" s="38">
        <f t="shared" si="0"/>
        <v>39</v>
      </c>
      <c r="K30" s="71">
        <v>0</v>
      </c>
      <c r="L30" s="29">
        <v>0</v>
      </c>
      <c r="M30" s="72">
        <f t="shared" si="1"/>
        <v>0</v>
      </c>
      <c r="N30" s="71">
        <v>104</v>
      </c>
      <c r="O30" s="29">
        <v>145</v>
      </c>
      <c r="P30" s="72">
        <f t="shared" si="2"/>
        <v>41</v>
      </c>
      <c r="Q30" s="71">
        <v>258</v>
      </c>
      <c r="R30" s="29">
        <v>338</v>
      </c>
      <c r="S30" s="72">
        <f t="shared" si="3"/>
        <v>80</v>
      </c>
    </row>
    <row r="31" spans="1:19" s="24" customFormat="1" x14ac:dyDescent="0.35">
      <c r="A31" s="1"/>
      <c r="B31" s="1"/>
      <c r="C31" s="1"/>
      <c r="F31" s="1"/>
      <c r="G31" s="69" t="s">
        <v>68</v>
      </c>
      <c r="H31" s="70">
        <v>177</v>
      </c>
      <c r="I31" s="29">
        <v>175</v>
      </c>
      <c r="J31" s="38">
        <f t="shared" si="0"/>
        <v>-2</v>
      </c>
      <c r="K31" s="71">
        <v>0</v>
      </c>
      <c r="L31" s="29">
        <v>0</v>
      </c>
      <c r="M31" s="72">
        <f t="shared" si="1"/>
        <v>0</v>
      </c>
      <c r="N31" s="71">
        <v>23</v>
      </c>
      <c r="O31" s="29">
        <v>25</v>
      </c>
      <c r="P31" s="72">
        <f t="shared" si="2"/>
        <v>2</v>
      </c>
      <c r="Q31" s="71">
        <v>200</v>
      </c>
      <c r="R31" s="29">
        <v>200</v>
      </c>
      <c r="S31" s="72">
        <f t="shared" si="3"/>
        <v>0</v>
      </c>
    </row>
    <row r="32" spans="1:19" s="24" customFormat="1" x14ac:dyDescent="0.35">
      <c r="A32" s="1"/>
      <c r="B32" s="1"/>
      <c r="C32" s="1"/>
      <c r="F32" s="1"/>
      <c r="G32" s="69" t="s">
        <v>69</v>
      </c>
      <c r="H32" s="70">
        <v>353</v>
      </c>
      <c r="I32" s="29">
        <v>374</v>
      </c>
      <c r="J32" s="38">
        <f t="shared" si="0"/>
        <v>21</v>
      </c>
      <c r="K32" s="71">
        <v>0</v>
      </c>
      <c r="L32" s="29">
        <v>0</v>
      </c>
      <c r="M32" s="72">
        <f t="shared" si="1"/>
        <v>0</v>
      </c>
      <c r="N32" s="71">
        <v>57</v>
      </c>
      <c r="O32" s="29">
        <v>66</v>
      </c>
      <c r="P32" s="72">
        <f t="shared" si="2"/>
        <v>9</v>
      </c>
      <c r="Q32" s="71">
        <v>410</v>
      </c>
      <c r="R32" s="29">
        <v>440</v>
      </c>
      <c r="S32" s="72">
        <f t="shared" si="3"/>
        <v>30</v>
      </c>
    </row>
    <row r="33" spans="1:19" s="24" customFormat="1" x14ac:dyDescent="0.35">
      <c r="A33" s="1"/>
      <c r="B33" s="1"/>
      <c r="C33" s="1"/>
      <c r="F33" s="1"/>
      <c r="G33" s="69" t="s">
        <v>81</v>
      </c>
      <c r="H33" s="70">
        <v>108</v>
      </c>
      <c r="I33" s="29">
        <v>105</v>
      </c>
      <c r="J33" s="38">
        <f t="shared" si="0"/>
        <v>-3</v>
      </c>
      <c r="K33" s="71">
        <v>0</v>
      </c>
      <c r="L33" s="29"/>
      <c r="M33" s="72">
        <f t="shared" si="1"/>
        <v>0</v>
      </c>
      <c r="N33" s="71">
        <v>102</v>
      </c>
      <c r="O33" s="29">
        <v>105</v>
      </c>
      <c r="P33" s="72">
        <f t="shared" si="2"/>
        <v>3</v>
      </c>
      <c r="Q33" s="71">
        <v>210</v>
      </c>
      <c r="R33" s="29">
        <v>210</v>
      </c>
      <c r="S33" s="72">
        <f t="shared" si="3"/>
        <v>0</v>
      </c>
    </row>
    <row r="34" spans="1:19" s="24" customFormat="1" x14ac:dyDescent="0.35">
      <c r="A34" s="1"/>
      <c r="B34" s="1"/>
      <c r="C34" s="1"/>
      <c r="F34" s="1"/>
      <c r="G34" s="69" t="s">
        <v>75</v>
      </c>
      <c r="H34" s="70">
        <v>259</v>
      </c>
      <c r="I34" s="29">
        <v>259</v>
      </c>
      <c r="J34" s="38">
        <f t="shared" si="0"/>
        <v>0</v>
      </c>
      <c r="K34" s="71">
        <v>0</v>
      </c>
      <c r="L34" s="29">
        <v>0</v>
      </c>
      <c r="M34" s="72">
        <f t="shared" si="1"/>
        <v>0</v>
      </c>
      <c r="N34" s="71">
        <v>78</v>
      </c>
      <c r="O34" s="29">
        <v>78</v>
      </c>
      <c r="P34" s="72">
        <f t="shared" si="2"/>
        <v>0</v>
      </c>
      <c r="Q34" s="71">
        <v>337</v>
      </c>
      <c r="R34" s="29">
        <v>337</v>
      </c>
      <c r="S34" s="72">
        <f t="shared" si="3"/>
        <v>0</v>
      </c>
    </row>
    <row r="35" spans="1:19" s="24" customFormat="1" x14ac:dyDescent="0.35">
      <c r="A35" s="1"/>
      <c r="B35" s="1"/>
      <c r="C35" s="1"/>
      <c r="F35" s="1"/>
      <c r="G35" s="69" t="s">
        <v>170</v>
      </c>
      <c r="H35" s="70">
        <v>80</v>
      </c>
      <c r="I35" s="29">
        <v>80</v>
      </c>
      <c r="J35" s="38">
        <f t="shared" si="0"/>
        <v>0</v>
      </c>
      <c r="K35" s="71">
        <v>0</v>
      </c>
      <c r="L35" s="29">
        <v>0</v>
      </c>
      <c r="M35" s="72">
        <f t="shared" si="1"/>
        <v>0</v>
      </c>
      <c r="N35" s="71">
        <v>25</v>
      </c>
      <c r="O35" s="29">
        <v>25</v>
      </c>
      <c r="P35" s="72">
        <f t="shared" si="2"/>
        <v>0</v>
      </c>
      <c r="Q35" s="71">
        <v>105</v>
      </c>
      <c r="R35" s="29">
        <v>105</v>
      </c>
      <c r="S35" s="72">
        <f t="shared" si="3"/>
        <v>0</v>
      </c>
    </row>
    <row r="36" spans="1:19" s="24" customFormat="1" x14ac:dyDescent="0.35">
      <c r="A36" s="1"/>
      <c r="B36" s="1"/>
      <c r="C36" s="1"/>
      <c r="F36" s="1"/>
      <c r="G36" s="69" t="s">
        <v>80</v>
      </c>
      <c r="H36" s="70">
        <v>35</v>
      </c>
      <c r="I36" s="29">
        <v>35</v>
      </c>
      <c r="J36" s="38">
        <f t="shared" si="0"/>
        <v>0</v>
      </c>
      <c r="K36" s="71">
        <v>0</v>
      </c>
      <c r="L36" s="29">
        <v>0</v>
      </c>
      <c r="M36" s="72">
        <f t="shared" si="1"/>
        <v>0</v>
      </c>
      <c r="N36" s="71">
        <v>55</v>
      </c>
      <c r="O36" s="29">
        <v>55</v>
      </c>
      <c r="P36" s="72">
        <f t="shared" si="2"/>
        <v>0</v>
      </c>
      <c r="Q36" s="71">
        <v>90</v>
      </c>
      <c r="R36" s="29">
        <v>90</v>
      </c>
      <c r="S36" s="72">
        <f t="shared" si="3"/>
        <v>0</v>
      </c>
    </row>
    <row r="37" spans="1:19" s="24" customFormat="1" x14ac:dyDescent="0.35">
      <c r="A37" s="1"/>
      <c r="B37" s="1"/>
      <c r="C37" s="1"/>
      <c r="F37" s="1"/>
      <c r="G37" s="69" t="s">
        <v>77</v>
      </c>
      <c r="H37" s="70">
        <v>93</v>
      </c>
      <c r="I37" s="29">
        <v>143</v>
      </c>
      <c r="J37" s="38">
        <f t="shared" si="0"/>
        <v>50</v>
      </c>
      <c r="K37" s="71">
        <v>0</v>
      </c>
      <c r="L37" s="29">
        <v>0</v>
      </c>
      <c r="M37" s="72">
        <f t="shared" si="1"/>
        <v>0</v>
      </c>
      <c r="N37" s="71">
        <v>36</v>
      </c>
      <c r="O37" s="29">
        <v>46</v>
      </c>
      <c r="P37" s="72">
        <f t="shared" si="2"/>
        <v>10</v>
      </c>
      <c r="Q37" s="71">
        <v>129</v>
      </c>
      <c r="R37" s="29">
        <v>189</v>
      </c>
      <c r="S37" s="72">
        <f t="shared" si="3"/>
        <v>60</v>
      </c>
    </row>
    <row r="38" spans="1:19" s="24" customFormat="1" x14ac:dyDescent="0.35">
      <c r="A38" s="1"/>
      <c r="B38" s="1"/>
      <c r="C38" s="1"/>
      <c r="F38" s="1"/>
      <c r="G38" s="69" t="s">
        <v>78</v>
      </c>
      <c r="H38" s="70">
        <v>177</v>
      </c>
      <c r="I38" s="29">
        <v>179</v>
      </c>
      <c r="J38" s="38">
        <f t="shared" si="0"/>
        <v>2</v>
      </c>
      <c r="K38" s="71">
        <v>0</v>
      </c>
      <c r="L38" s="29">
        <v>0</v>
      </c>
      <c r="M38" s="72">
        <f t="shared" si="1"/>
        <v>0</v>
      </c>
      <c r="N38" s="71">
        <v>98</v>
      </c>
      <c r="O38" s="29">
        <v>96</v>
      </c>
      <c r="P38" s="72">
        <f t="shared" si="2"/>
        <v>-2</v>
      </c>
      <c r="Q38" s="71">
        <v>275</v>
      </c>
      <c r="R38" s="29">
        <v>275</v>
      </c>
      <c r="S38" s="72">
        <f t="shared" si="3"/>
        <v>0</v>
      </c>
    </row>
    <row r="39" spans="1:19" s="24" customFormat="1" x14ac:dyDescent="0.35">
      <c r="A39" s="1"/>
      <c r="B39" s="1"/>
      <c r="C39" s="1"/>
      <c r="F39" s="1"/>
      <c r="G39" s="69" t="s">
        <v>83</v>
      </c>
      <c r="H39" s="70">
        <v>127</v>
      </c>
      <c r="I39" s="29">
        <v>127</v>
      </c>
      <c r="J39" s="38">
        <f t="shared" si="0"/>
        <v>0</v>
      </c>
      <c r="K39" s="71">
        <v>5</v>
      </c>
      <c r="L39" s="29">
        <v>5</v>
      </c>
      <c r="M39" s="72">
        <f t="shared" si="1"/>
        <v>0</v>
      </c>
      <c r="N39" s="71">
        <v>158</v>
      </c>
      <c r="O39" s="29">
        <v>158</v>
      </c>
      <c r="P39" s="72">
        <f t="shared" si="2"/>
        <v>0</v>
      </c>
      <c r="Q39" s="71">
        <v>290</v>
      </c>
      <c r="R39" s="29">
        <v>290</v>
      </c>
      <c r="S39" s="72">
        <f t="shared" si="3"/>
        <v>0</v>
      </c>
    </row>
    <row r="40" spans="1:19" s="24" customFormat="1" x14ac:dyDescent="0.35">
      <c r="A40" s="1"/>
      <c r="B40" s="1"/>
      <c r="C40" s="1"/>
      <c r="F40" s="1"/>
      <c r="G40" s="69" t="s">
        <v>171</v>
      </c>
      <c r="H40" s="70">
        <v>112</v>
      </c>
      <c r="I40" s="29">
        <v>111</v>
      </c>
      <c r="J40" s="38">
        <f t="shared" si="0"/>
        <v>-1</v>
      </c>
      <c r="K40" s="71">
        <v>0</v>
      </c>
      <c r="L40" s="29">
        <v>0</v>
      </c>
      <c r="M40" s="72">
        <f t="shared" si="1"/>
        <v>0</v>
      </c>
      <c r="N40" s="71">
        <v>53</v>
      </c>
      <c r="O40" s="29">
        <v>54</v>
      </c>
      <c r="P40" s="72">
        <f t="shared" si="2"/>
        <v>1</v>
      </c>
      <c r="Q40" s="71">
        <v>165</v>
      </c>
      <c r="R40" s="29">
        <v>165</v>
      </c>
      <c r="S40" s="72">
        <f t="shared" si="3"/>
        <v>0</v>
      </c>
    </row>
    <row r="41" spans="1:19" s="24" customFormat="1" x14ac:dyDescent="0.35">
      <c r="A41" s="1"/>
      <c r="B41" s="1"/>
      <c r="C41" s="1"/>
      <c r="F41" s="1"/>
      <c r="G41" s="69" t="s">
        <v>84</v>
      </c>
      <c r="H41" s="70">
        <v>60</v>
      </c>
      <c r="I41" s="29">
        <v>60</v>
      </c>
      <c r="J41" s="38">
        <f t="shared" si="0"/>
        <v>0</v>
      </c>
      <c r="K41" s="71">
        <v>0</v>
      </c>
      <c r="L41" s="29"/>
      <c r="M41" s="72">
        <f t="shared" si="1"/>
        <v>0</v>
      </c>
      <c r="N41" s="71">
        <v>26</v>
      </c>
      <c r="O41" s="29">
        <v>26</v>
      </c>
      <c r="P41" s="72">
        <f t="shared" si="2"/>
        <v>0</v>
      </c>
      <c r="Q41" s="71">
        <v>86</v>
      </c>
      <c r="R41" s="29">
        <v>86</v>
      </c>
      <c r="S41" s="72">
        <f t="shared" si="3"/>
        <v>0</v>
      </c>
    </row>
    <row r="42" spans="1:19" s="24" customFormat="1" x14ac:dyDescent="0.35">
      <c r="A42" s="1"/>
      <c r="B42" s="1"/>
      <c r="C42" s="1"/>
      <c r="F42" s="1"/>
      <c r="G42" s="69" t="s">
        <v>85</v>
      </c>
      <c r="H42" s="70">
        <v>180</v>
      </c>
      <c r="I42" s="29">
        <v>155</v>
      </c>
      <c r="J42" s="38">
        <f t="shared" si="0"/>
        <v>-25</v>
      </c>
      <c r="K42" s="71">
        <v>3</v>
      </c>
      <c r="L42" s="29">
        <v>3</v>
      </c>
      <c r="M42" s="72">
        <f t="shared" si="1"/>
        <v>0</v>
      </c>
      <c r="N42" s="71">
        <v>77</v>
      </c>
      <c r="O42" s="29">
        <v>72</v>
      </c>
      <c r="P42" s="72">
        <f t="shared" si="2"/>
        <v>-5</v>
      </c>
      <c r="Q42" s="71">
        <v>260</v>
      </c>
      <c r="R42" s="29">
        <v>230</v>
      </c>
      <c r="S42" s="72">
        <f t="shared" si="3"/>
        <v>-30</v>
      </c>
    </row>
    <row r="43" spans="1:19" s="24" customFormat="1" x14ac:dyDescent="0.35">
      <c r="A43" s="1"/>
      <c r="B43" s="1"/>
      <c r="C43" s="1"/>
      <c r="F43" s="1"/>
      <c r="G43" s="69" t="s">
        <v>172</v>
      </c>
      <c r="H43" s="70">
        <v>90</v>
      </c>
      <c r="I43" s="29">
        <v>90</v>
      </c>
      <c r="J43" s="38">
        <f t="shared" si="0"/>
        <v>0</v>
      </c>
      <c r="K43" s="71">
        <v>2</v>
      </c>
      <c r="L43" s="29">
        <v>2</v>
      </c>
      <c r="M43" s="72">
        <f t="shared" si="1"/>
        <v>0</v>
      </c>
      <c r="N43" s="71">
        <v>43</v>
      </c>
      <c r="O43" s="29">
        <v>43</v>
      </c>
      <c r="P43" s="72">
        <f t="shared" si="2"/>
        <v>0</v>
      </c>
      <c r="Q43" s="71">
        <v>135</v>
      </c>
      <c r="R43" s="29">
        <v>135</v>
      </c>
      <c r="S43" s="72">
        <f t="shared" si="3"/>
        <v>0</v>
      </c>
    </row>
    <row r="44" spans="1:19" s="24" customFormat="1" x14ac:dyDescent="0.35">
      <c r="A44" s="1"/>
      <c r="B44" s="1"/>
      <c r="C44" s="1"/>
      <c r="F44" s="1"/>
      <c r="G44" s="69" t="s">
        <v>91</v>
      </c>
      <c r="H44" s="70">
        <v>174</v>
      </c>
      <c r="I44" s="29">
        <v>174</v>
      </c>
      <c r="J44" s="38">
        <f t="shared" si="0"/>
        <v>0</v>
      </c>
      <c r="K44" s="71">
        <v>0</v>
      </c>
      <c r="L44" s="29">
        <v>0</v>
      </c>
      <c r="M44" s="72">
        <f t="shared" si="1"/>
        <v>0</v>
      </c>
      <c r="N44" s="71">
        <v>56</v>
      </c>
      <c r="O44" s="29">
        <v>56</v>
      </c>
      <c r="P44" s="72">
        <f t="shared" si="2"/>
        <v>0</v>
      </c>
      <c r="Q44" s="71">
        <v>230</v>
      </c>
      <c r="R44" s="29">
        <v>230</v>
      </c>
      <c r="S44" s="72">
        <f t="shared" si="3"/>
        <v>0</v>
      </c>
    </row>
    <row r="45" spans="1:19" s="24" customFormat="1" x14ac:dyDescent="0.35">
      <c r="A45" s="1"/>
      <c r="B45" s="1"/>
      <c r="C45" s="1"/>
      <c r="F45" s="1"/>
      <c r="G45" s="69" t="s">
        <v>92</v>
      </c>
      <c r="H45" s="70">
        <v>52</v>
      </c>
      <c r="I45" s="29">
        <v>52</v>
      </c>
      <c r="J45" s="38">
        <f t="shared" si="0"/>
        <v>0</v>
      </c>
      <c r="K45" s="71">
        <v>2</v>
      </c>
      <c r="L45" s="29">
        <v>2</v>
      </c>
      <c r="M45" s="72">
        <f t="shared" si="1"/>
        <v>0</v>
      </c>
      <c r="N45" s="71">
        <v>26</v>
      </c>
      <c r="O45" s="29">
        <v>26</v>
      </c>
      <c r="P45" s="72">
        <f t="shared" si="2"/>
        <v>0</v>
      </c>
      <c r="Q45" s="71">
        <v>80</v>
      </c>
      <c r="R45" s="29">
        <v>80</v>
      </c>
      <c r="S45" s="72">
        <f t="shared" si="3"/>
        <v>0</v>
      </c>
    </row>
    <row r="46" spans="1:19" s="24" customFormat="1" x14ac:dyDescent="0.35">
      <c r="A46" s="1"/>
      <c r="B46" s="1"/>
      <c r="C46" s="1"/>
      <c r="F46" s="1"/>
      <c r="G46" s="69" t="s">
        <v>88</v>
      </c>
      <c r="H46" s="70">
        <v>347</v>
      </c>
      <c r="I46" s="29">
        <v>347</v>
      </c>
      <c r="J46" s="38">
        <f t="shared" si="0"/>
        <v>0</v>
      </c>
      <c r="K46" s="71">
        <v>0</v>
      </c>
      <c r="L46" s="29"/>
      <c r="M46" s="72">
        <f t="shared" si="1"/>
        <v>0</v>
      </c>
      <c r="N46" s="71">
        <v>139</v>
      </c>
      <c r="O46" s="29">
        <v>140</v>
      </c>
      <c r="P46" s="72">
        <f t="shared" si="2"/>
        <v>1</v>
      </c>
      <c r="Q46" s="71">
        <v>486</v>
      </c>
      <c r="R46" s="29">
        <v>487</v>
      </c>
      <c r="S46" s="72">
        <f t="shared" si="3"/>
        <v>1</v>
      </c>
    </row>
    <row r="47" spans="1:19" s="24" customFormat="1" x14ac:dyDescent="0.35">
      <c r="A47" s="1"/>
      <c r="B47" s="1"/>
      <c r="C47" s="1"/>
      <c r="F47" s="1"/>
      <c r="G47" s="69" t="s">
        <v>173</v>
      </c>
      <c r="H47" s="70">
        <v>315</v>
      </c>
      <c r="I47" s="29">
        <v>309</v>
      </c>
      <c r="J47" s="38">
        <f t="shared" si="0"/>
        <v>-6</v>
      </c>
      <c r="K47" s="71">
        <v>4</v>
      </c>
      <c r="L47" s="29">
        <v>4</v>
      </c>
      <c r="M47" s="72">
        <f t="shared" si="1"/>
        <v>0</v>
      </c>
      <c r="N47" s="71">
        <v>141</v>
      </c>
      <c r="O47" s="29">
        <v>157</v>
      </c>
      <c r="P47" s="72">
        <f t="shared" si="2"/>
        <v>16</v>
      </c>
      <c r="Q47" s="71">
        <v>460</v>
      </c>
      <c r="R47" s="29">
        <v>470</v>
      </c>
      <c r="S47" s="72">
        <f t="shared" si="3"/>
        <v>10</v>
      </c>
    </row>
    <row r="48" spans="1:19" s="24" customFormat="1" x14ac:dyDescent="0.35">
      <c r="A48" s="1"/>
      <c r="B48" s="1"/>
      <c r="C48" s="1"/>
      <c r="F48" s="1"/>
      <c r="G48" s="69" t="s">
        <v>90</v>
      </c>
      <c r="H48" s="70">
        <v>95</v>
      </c>
      <c r="I48" s="29">
        <v>125</v>
      </c>
      <c r="J48" s="38">
        <f t="shared" si="0"/>
        <v>30</v>
      </c>
      <c r="K48" s="71">
        <v>0</v>
      </c>
      <c r="L48" s="29">
        <v>0</v>
      </c>
      <c r="M48" s="72">
        <f t="shared" si="1"/>
        <v>0</v>
      </c>
      <c r="N48" s="71">
        <v>125</v>
      </c>
      <c r="O48" s="29">
        <v>95</v>
      </c>
      <c r="P48" s="72">
        <f t="shared" si="2"/>
        <v>-30</v>
      </c>
      <c r="Q48" s="71">
        <v>220</v>
      </c>
      <c r="R48" s="29">
        <v>220</v>
      </c>
      <c r="S48" s="72">
        <f t="shared" si="3"/>
        <v>0</v>
      </c>
    </row>
    <row r="49" spans="1:19" s="24" customFormat="1" x14ac:dyDescent="0.35">
      <c r="A49" s="1"/>
      <c r="B49" s="1"/>
      <c r="C49" s="1"/>
      <c r="F49" s="1"/>
      <c r="G49" s="69" t="s">
        <v>93</v>
      </c>
      <c r="H49" s="70">
        <v>420</v>
      </c>
      <c r="I49" s="29">
        <v>454</v>
      </c>
      <c r="J49" s="38">
        <f t="shared" si="0"/>
        <v>34</v>
      </c>
      <c r="K49" s="71">
        <v>0</v>
      </c>
      <c r="L49" s="29"/>
      <c r="M49" s="72">
        <f t="shared" si="1"/>
        <v>0</v>
      </c>
      <c r="N49" s="71">
        <v>183</v>
      </c>
      <c r="O49" s="29">
        <v>149</v>
      </c>
      <c r="P49" s="72">
        <f t="shared" si="2"/>
        <v>-34</v>
      </c>
      <c r="Q49" s="71">
        <v>603</v>
      </c>
      <c r="R49" s="29">
        <v>603</v>
      </c>
      <c r="S49" s="72">
        <f t="shared" si="3"/>
        <v>0</v>
      </c>
    </row>
    <row r="50" spans="1:19" s="24" customFormat="1" x14ac:dyDescent="0.35">
      <c r="A50" s="1"/>
      <c r="B50" s="1"/>
      <c r="C50" s="1"/>
      <c r="F50" s="1"/>
      <c r="G50" s="69" t="s">
        <v>94</v>
      </c>
      <c r="H50" s="70">
        <v>446</v>
      </c>
      <c r="I50" s="29">
        <v>477</v>
      </c>
      <c r="J50" s="38">
        <f t="shared" si="0"/>
        <v>31</v>
      </c>
      <c r="K50" s="71">
        <v>2</v>
      </c>
      <c r="L50" s="29">
        <v>1</v>
      </c>
      <c r="M50" s="72">
        <f t="shared" si="1"/>
        <v>-1</v>
      </c>
      <c r="N50" s="71">
        <v>47</v>
      </c>
      <c r="O50" s="29">
        <v>57</v>
      </c>
      <c r="P50" s="72">
        <f t="shared" si="2"/>
        <v>10</v>
      </c>
      <c r="Q50" s="71">
        <v>495</v>
      </c>
      <c r="R50" s="29">
        <v>535</v>
      </c>
      <c r="S50" s="72">
        <f t="shared" si="3"/>
        <v>40</v>
      </c>
    </row>
    <row r="51" spans="1:19" s="24" customFormat="1" x14ac:dyDescent="0.35">
      <c r="A51" s="1"/>
      <c r="B51" s="1"/>
      <c r="C51" s="1"/>
      <c r="F51" s="1"/>
      <c r="G51" s="69" t="s">
        <v>76</v>
      </c>
      <c r="H51" s="70">
        <v>131</v>
      </c>
      <c r="I51" s="29">
        <v>131</v>
      </c>
      <c r="J51" s="38">
        <f t="shared" si="0"/>
        <v>0</v>
      </c>
      <c r="K51" s="71">
        <v>0</v>
      </c>
      <c r="L51" s="29"/>
      <c r="M51" s="72">
        <f t="shared" si="1"/>
        <v>0</v>
      </c>
      <c r="N51" s="71">
        <v>83</v>
      </c>
      <c r="O51" s="29">
        <v>83</v>
      </c>
      <c r="P51" s="72">
        <f t="shared" si="2"/>
        <v>0</v>
      </c>
      <c r="Q51" s="71">
        <v>214</v>
      </c>
      <c r="R51" s="29">
        <v>214</v>
      </c>
      <c r="S51" s="72">
        <f t="shared" si="3"/>
        <v>0</v>
      </c>
    </row>
    <row r="52" spans="1:19" s="24" customFormat="1" x14ac:dyDescent="0.35">
      <c r="A52" s="1"/>
      <c r="B52" s="1"/>
      <c r="C52" s="1"/>
      <c r="F52" s="1"/>
      <c r="G52" s="69" t="s">
        <v>79</v>
      </c>
      <c r="H52" s="70">
        <v>183</v>
      </c>
      <c r="I52" s="29">
        <v>181</v>
      </c>
      <c r="J52" s="38">
        <f t="shared" si="0"/>
        <v>-2</v>
      </c>
      <c r="K52" s="71">
        <v>0</v>
      </c>
      <c r="L52" s="29"/>
      <c r="M52" s="72">
        <f t="shared" si="1"/>
        <v>0</v>
      </c>
      <c r="N52" s="71">
        <v>77</v>
      </c>
      <c r="O52" s="29">
        <v>89</v>
      </c>
      <c r="P52" s="72">
        <f t="shared" si="2"/>
        <v>12</v>
      </c>
      <c r="Q52" s="71">
        <v>260</v>
      </c>
      <c r="R52" s="29">
        <v>270</v>
      </c>
      <c r="S52" s="72">
        <f t="shared" si="3"/>
        <v>10</v>
      </c>
    </row>
    <row r="53" spans="1:19" s="24" customFormat="1" x14ac:dyDescent="0.35">
      <c r="A53" s="1"/>
      <c r="B53" s="1"/>
      <c r="C53" s="1"/>
      <c r="F53" s="1"/>
      <c r="G53" s="69" t="s">
        <v>82</v>
      </c>
      <c r="H53" s="70">
        <v>323</v>
      </c>
      <c r="I53" s="29">
        <v>387</v>
      </c>
      <c r="J53" s="38">
        <f t="shared" si="0"/>
        <v>64</v>
      </c>
      <c r="K53" s="71">
        <v>11</v>
      </c>
      <c r="L53" s="29">
        <v>13</v>
      </c>
      <c r="M53" s="72">
        <f t="shared" si="1"/>
        <v>2</v>
      </c>
      <c r="N53" s="71">
        <v>91</v>
      </c>
      <c r="O53" s="29">
        <v>105</v>
      </c>
      <c r="P53" s="72">
        <f t="shared" si="2"/>
        <v>14</v>
      </c>
      <c r="Q53" s="71">
        <v>425</v>
      </c>
      <c r="R53" s="29">
        <v>505</v>
      </c>
      <c r="S53" s="72">
        <f t="shared" si="3"/>
        <v>80</v>
      </c>
    </row>
    <row r="54" spans="1:19" s="24" customFormat="1" x14ac:dyDescent="0.35">
      <c r="A54" s="1"/>
      <c r="B54" s="1"/>
      <c r="C54" s="1"/>
      <c r="F54" s="1"/>
      <c r="G54" s="69" t="s">
        <v>87</v>
      </c>
      <c r="H54" s="70">
        <v>317</v>
      </c>
      <c r="I54" s="29">
        <v>322</v>
      </c>
      <c r="J54" s="38">
        <f t="shared" si="0"/>
        <v>5</v>
      </c>
      <c r="K54" s="71">
        <v>0</v>
      </c>
      <c r="L54" s="29">
        <v>0</v>
      </c>
      <c r="M54" s="72">
        <f t="shared" si="1"/>
        <v>0</v>
      </c>
      <c r="N54" s="71">
        <v>73</v>
      </c>
      <c r="O54" s="29">
        <v>68</v>
      </c>
      <c r="P54" s="72">
        <f t="shared" si="2"/>
        <v>-5</v>
      </c>
      <c r="Q54" s="71">
        <v>390</v>
      </c>
      <c r="R54" s="29">
        <v>390</v>
      </c>
      <c r="S54" s="72">
        <f t="shared" si="3"/>
        <v>0</v>
      </c>
    </row>
    <row r="55" spans="1:19" s="24" customFormat="1" x14ac:dyDescent="0.35">
      <c r="A55" s="1"/>
      <c r="B55" s="1"/>
      <c r="C55" s="1"/>
      <c r="F55" s="1"/>
      <c r="G55" s="69" t="s">
        <v>86</v>
      </c>
      <c r="H55" s="70">
        <v>88</v>
      </c>
      <c r="I55" s="29">
        <v>149</v>
      </c>
      <c r="J55" s="38">
        <f t="shared" si="0"/>
        <v>61</v>
      </c>
      <c r="K55" s="71">
        <v>0</v>
      </c>
      <c r="L55" s="29"/>
      <c r="M55" s="72">
        <f t="shared" si="1"/>
        <v>0</v>
      </c>
      <c r="N55" s="71">
        <v>87</v>
      </c>
      <c r="O55" s="29">
        <v>96</v>
      </c>
      <c r="P55" s="72">
        <f t="shared" si="2"/>
        <v>9</v>
      </c>
      <c r="Q55" s="71">
        <v>175</v>
      </c>
      <c r="R55" s="29">
        <v>245</v>
      </c>
      <c r="S55" s="72">
        <f t="shared" si="3"/>
        <v>70</v>
      </c>
    </row>
    <row r="56" spans="1:19" x14ac:dyDescent="0.35">
      <c r="G56" s="69" t="s">
        <v>89</v>
      </c>
      <c r="H56" s="70">
        <v>469</v>
      </c>
      <c r="I56" s="29">
        <v>485</v>
      </c>
      <c r="J56" s="38">
        <f t="shared" si="0"/>
        <v>16</v>
      </c>
      <c r="K56" s="71">
        <v>0</v>
      </c>
      <c r="L56" s="29">
        <v>0</v>
      </c>
      <c r="M56" s="72">
        <f t="shared" si="1"/>
        <v>0</v>
      </c>
      <c r="N56" s="71">
        <v>71</v>
      </c>
      <c r="O56" s="29">
        <v>55</v>
      </c>
      <c r="P56" s="72">
        <f t="shared" si="2"/>
        <v>-16</v>
      </c>
      <c r="Q56" s="71">
        <v>540</v>
      </c>
      <c r="R56" s="29">
        <v>540</v>
      </c>
      <c r="S56" s="72">
        <f t="shared" si="3"/>
        <v>0</v>
      </c>
    </row>
    <row r="57" spans="1:19" x14ac:dyDescent="0.35">
      <c r="G57" s="69" t="s">
        <v>95</v>
      </c>
      <c r="H57" s="70">
        <v>661</v>
      </c>
      <c r="I57" s="29">
        <v>747</v>
      </c>
      <c r="J57" s="38">
        <f t="shared" si="0"/>
        <v>86</v>
      </c>
      <c r="K57" s="71">
        <v>0</v>
      </c>
      <c r="L57" s="29">
        <v>0</v>
      </c>
      <c r="M57" s="72">
        <f t="shared" si="1"/>
        <v>0</v>
      </c>
      <c r="N57" s="71">
        <v>259</v>
      </c>
      <c r="O57" s="29">
        <v>173</v>
      </c>
      <c r="P57" s="72">
        <f t="shared" si="2"/>
        <v>-86</v>
      </c>
      <c r="Q57" s="71">
        <v>920</v>
      </c>
      <c r="R57" s="29">
        <v>920</v>
      </c>
      <c r="S57" s="72">
        <f t="shared" si="3"/>
        <v>0</v>
      </c>
    </row>
    <row r="58" spans="1:19" x14ac:dyDescent="0.35">
      <c r="G58" s="69" t="s">
        <v>100</v>
      </c>
      <c r="H58" s="70">
        <v>705</v>
      </c>
      <c r="I58" s="29">
        <v>701</v>
      </c>
      <c r="J58" s="38">
        <f t="shared" si="0"/>
        <v>-4</v>
      </c>
      <c r="K58" s="71">
        <v>0</v>
      </c>
      <c r="L58" s="29"/>
      <c r="M58" s="72">
        <f t="shared" si="1"/>
        <v>0</v>
      </c>
      <c r="N58" s="71">
        <v>225</v>
      </c>
      <c r="O58" s="29">
        <v>229</v>
      </c>
      <c r="P58" s="72">
        <f t="shared" si="2"/>
        <v>4</v>
      </c>
      <c r="Q58" s="71">
        <v>930</v>
      </c>
      <c r="R58" s="29">
        <v>930</v>
      </c>
      <c r="S58" s="72">
        <f t="shared" si="3"/>
        <v>0</v>
      </c>
    </row>
    <row r="59" spans="1:19" x14ac:dyDescent="0.35">
      <c r="G59" s="69" t="s">
        <v>96</v>
      </c>
      <c r="H59" s="70">
        <v>1300</v>
      </c>
      <c r="I59" s="29">
        <v>1453</v>
      </c>
      <c r="J59" s="38">
        <f t="shared" si="0"/>
        <v>153</v>
      </c>
      <c r="K59" s="71">
        <v>0</v>
      </c>
      <c r="L59" s="29">
        <v>0</v>
      </c>
      <c r="M59" s="72">
        <f t="shared" si="1"/>
        <v>0</v>
      </c>
      <c r="N59" s="71">
        <v>178</v>
      </c>
      <c r="O59" s="29">
        <v>235</v>
      </c>
      <c r="P59" s="72">
        <f t="shared" si="2"/>
        <v>57</v>
      </c>
      <c r="Q59" s="71">
        <v>1478</v>
      </c>
      <c r="R59" s="29">
        <v>1688</v>
      </c>
      <c r="S59" s="72">
        <f t="shared" si="3"/>
        <v>210</v>
      </c>
    </row>
    <row r="60" spans="1:19" x14ac:dyDescent="0.35">
      <c r="G60" s="69" t="s">
        <v>97</v>
      </c>
      <c r="H60" s="70">
        <v>460</v>
      </c>
      <c r="I60" s="29">
        <v>461</v>
      </c>
      <c r="J60" s="38">
        <f t="shared" si="0"/>
        <v>1</v>
      </c>
      <c r="K60" s="71">
        <v>0</v>
      </c>
      <c r="L60" s="29">
        <v>0</v>
      </c>
      <c r="M60" s="72">
        <f t="shared" si="1"/>
        <v>0</v>
      </c>
      <c r="N60" s="71">
        <v>124</v>
      </c>
      <c r="O60" s="29">
        <v>103</v>
      </c>
      <c r="P60" s="72">
        <f t="shared" si="2"/>
        <v>-21</v>
      </c>
      <c r="Q60" s="71">
        <v>584</v>
      </c>
      <c r="R60" s="29">
        <v>564</v>
      </c>
      <c r="S60" s="72">
        <f t="shared" si="3"/>
        <v>-20</v>
      </c>
    </row>
    <row r="61" spans="1:19" x14ac:dyDescent="0.35">
      <c r="G61" s="69" t="s">
        <v>98</v>
      </c>
      <c r="H61" s="70">
        <v>1747</v>
      </c>
      <c r="I61" s="29">
        <v>1858</v>
      </c>
      <c r="J61" s="38">
        <f t="shared" si="0"/>
        <v>111</v>
      </c>
      <c r="K61" s="71">
        <v>20</v>
      </c>
      <c r="L61" s="29">
        <v>30</v>
      </c>
      <c r="M61" s="72">
        <f t="shared" si="1"/>
        <v>10</v>
      </c>
      <c r="N61" s="71">
        <v>546</v>
      </c>
      <c r="O61" s="29">
        <v>536</v>
      </c>
      <c r="P61" s="72">
        <f t="shared" si="2"/>
        <v>-10</v>
      </c>
      <c r="Q61" s="71">
        <v>2313</v>
      </c>
      <c r="R61" s="29">
        <v>2424</v>
      </c>
      <c r="S61" s="72">
        <f t="shared" si="3"/>
        <v>111</v>
      </c>
    </row>
    <row r="62" spans="1:19" x14ac:dyDescent="0.35">
      <c r="G62" s="69" t="s">
        <v>99</v>
      </c>
      <c r="H62" s="70">
        <v>3323</v>
      </c>
      <c r="I62" s="29">
        <v>3395</v>
      </c>
      <c r="J62" s="38">
        <f t="shared" si="0"/>
        <v>72</v>
      </c>
      <c r="K62" s="71">
        <v>0</v>
      </c>
      <c r="L62" s="29"/>
      <c r="M62" s="72">
        <f t="shared" si="1"/>
        <v>0</v>
      </c>
      <c r="N62" s="71">
        <v>812</v>
      </c>
      <c r="O62" s="29">
        <v>840</v>
      </c>
      <c r="P62" s="72">
        <f t="shared" si="2"/>
        <v>28</v>
      </c>
      <c r="Q62" s="71">
        <v>4135</v>
      </c>
      <c r="R62" s="29">
        <v>4235</v>
      </c>
      <c r="S62" s="72">
        <f t="shared" si="3"/>
        <v>100</v>
      </c>
    </row>
    <row r="63" spans="1:19" x14ac:dyDescent="0.35">
      <c r="G63" s="69" t="s">
        <v>101</v>
      </c>
      <c r="H63" s="70">
        <v>790</v>
      </c>
      <c r="I63" s="29">
        <v>843</v>
      </c>
      <c r="J63" s="38">
        <f t="shared" si="0"/>
        <v>53</v>
      </c>
      <c r="K63" s="71">
        <v>0</v>
      </c>
      <c r="L63" s="29">
        <v>0</v>
      </c>
      <c r="M63" s="72">
        <f t="shared" si="1"/>
        <v>0</v>
      </c>
      <c r="N63" s="71">
        <v>249</v>
      </c>
      <c r="O63" s="29">
        <v>236</v>
      </c>
      <c r="P63" s="72">
        <f t="shared" si="2"/>
        <v>-13</v>
      </c>
      <c r="Q63" s="71">
        <v>1039</v>
      </c>
      <c r="R63" s="29">
        <v>1079</v>
      </c>
      <c r="S63" s="72">
        <f t="shared" si="3"/>
        <v>40</v>
      </c>
    </row>
    <row r="64" spans="1:19" x14ac:dyDescent="0.35">
      <c r="G64" s="57" t="s">
        <v>130</v>
      </c>
      <c r="H64" s="54">
        <f>SUM(H4:H63)</f>
        <v>17929</v>
      </c>
      <c r="I64" s="54">
        <f t="shared" ref="I64:S64" si="4">SUM(I4:I63)</f>
        <v>18831</v>
      </c>
      <c r="J64" s="73">
        <f t="shared" si="4"/>
        <v>902</v>
      </c>
      <c r="K64" s="74">
        <f t="shared" si="4"/>
        <v>49</v>
      </c>
      <c r="L64" s="54">
        <f t="shared" si="4"/>
        <v>70</v>
      </c>
      <c r="M64" s="75">
        <f t="shared" si="4"/>
        <v>21</v>
      </c>
      <c r="N64" s="74">
        <f t="shared" si="4"/>
        <v>6046</v>
      </c>
      <c r="O64" s="54">
        <f t="shared" si="4"/>
        <v>6079</v>
      </c>
      <c r="P64" s="75">
        <f t="shared" si="4"/>
        <v>33</v>
      </c>
      <c r="Q64" s="74">
        <f t="shared" si="4"/>
        <v>24024</v>
      </c>
      <c r="R64" s="54">
        <f t="shared" si="4"/>
        <v>24980</v>
      </c>
      <c r="S64" s="75">
        <f t="shared" si="4"/>
        <v>956</v>
      </c>
    </row>
    <row r="67" spans="7:19" x14ac:dyDescent="0.35">
      <c r="G67" s="126" t="s">
        <v>142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8"/>
    </row>
    <row r="68" spans="7:19" x14ac:dyDescent="0.35">
      <c r="G68" s="112" t="s">
        <v>166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4"/>
    </row>
    <row r="69" spans="7:19" ht="10.5" customHeight="1" x14ac:dyDescent="0.35">
      <c r="G69" s="115" t="s">
        <v>174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7"/>
    </row>
    <row r="70" spans="7:19" x14ac:dyDescent="0.35">
      <c r="G70" s="118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</row>
    <row r="71" spans="7:19" x14ac:dyDescent="0.35">
      <c r="G71" s="118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20"/>
    </row>
    <row r="72" spans="7:19" x14ac:dyDescent="0.35">
      <c r="G72" s="118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20"/>
    </row>
    <row r="73" spans="7:19" x14ac:dyDescent="0.35">
      <c r="G73" s="118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20"/>
    </row>
    <row r="74" spans="7:19" x14ac:dyDescent="0.35">
      <c r="G74" s="121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3"/>
    </row>
  </sheetData>
  <mergeCells count="9">
    <mergeCell ref="G69:S74"/>
    <mergeCell ref="Q2:S2"/>
    <mergeCell ref="G2:G3"/>
    <mergeCell ref="G67:S67"/>
    <mergeCell ref="B2:E2"/>
    <mergeCell ref="H2:J2"/>
    <mergeCell ref="K2:M2"/>
    <mergeCell ref="N2:P2"/>
    <mergeCell ref="G68:S68"/>
  </mergeCells>
  <conditionalFormatting sqref="D4">
    <cfRule type="cellIs" dxfId="7" priority="15" operator="greaterThan">
      <formula>0</formula>
    </cfRule>
  </conditionalFormatting>
  <conditionalFormatting sqref="J4:J63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M4:M63 P4:P63 S4:S63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1EA0-4B1F-4451-9544-EDA7BE9F082A}">
  <sheetPr codeName="Folha4"/>
  <dimension ref="A2:H15"/>
  <sheetViews>
    <sheetView workbookViewId="0">
      <selection activeCell="C4" sqref="C4"/>
    </sheetView>
  </sheetViews>
  <sheetFormatPr defaultRowHeight="14.5" x14ac:dyDescent="0.35"/>
  <cols>
    <col min="1" max="1" width="46.7265625" style="1" customWidth="1"/>
    <col min="2" max="2" width="13.36328125" style="1" customWidth="1"/>
    <col min="3" max="3" width="13.90625" style="1" customWidth="1"/>
    <col min="4" max="4" width="10.81640625" style="1" customWidth="1"/>
    <col min="5" max="5" width="9.08984375" style="1" bestFit="1" customWidth="1"/>
    <col min="6" max="6" width="9" style="1" customWidth="1"/>
    <col min="7" max="8" width="8.7265625" style="24"/>
    <col min="9" max="16384" width="8.7265625" style="1"/>
  </cols>
  <sheetData>
    <row r="2" spans="1:5" x14ac:dyDescent="0.35">
      <c r="A2" s="129" t="s">
        <v>138</v>
      </c>
      <c r="B2" s="129"/>
      <c r="C2" s="129"/>
      <c r="D2" s="129"/>
      <c r="E2" s="129"/>
    </row>
    <row r="3" spans="1:5" x14ac:dyDescent="0.35">
      <c r="A3" s="55" t="s">
        <v>118</v>
      </c>
      <c r="B3" s="5" t="s">
        <v>121</v>
      </c>
      <c r="C3" s="5" t="s">
        <v>122</v>
      </c>
      <c r="D3" s="5" t="s">
        <v>104</v>
      </c>
      <c r="E3" s="5" t="s">
        <v>117</v>
      </c>
    </row>
    <row r="4" spans="1:5" x14ac:dyDescent="0.35">
      <c r="A4" s="18" t="s">
        <v>107</v>
      </c>
      <c r="B4" s="8">
        <v>49</v>
      </c>
      <c r="C4" s="8">
        <v>70</v>
      </c>
      <c r="D4" s="9">
        <f>C4-B4</f>
        <v>21</v>
      </c>
      <c r="E4" s="10">
        <f>(C4/B4)-1</f>
        <v>0.4285714285714286</v>
      </c>
    </row>
    <row r="5" spans="1:5" x14ac:dyDescent="0.35">
      <c r="A5" s="19"/>
      <c r="B5" s="11"/>
      <c r="C5" s="11"/>
      <c r="D5" s="11"/>
      <c r="E5" s="12"/>
    </row>
    <row r="6" spans="1:5" x14ac:dyDescent="0.35">
      <c r="A6" s="20" t="s">
        <v>108</v>
      </c>
      <c r="B6" s="8">
        <v>1867</v>
      </c>
      <c r="C6" s="8">
        <v>1856</v>
      </c>
      <c r="D6" s="9">
        <f>C6-B6</f>
        <v>-11</v>
      </c>
      <c r="E6" s="10">
        <f t="shared" ref="E6:E15" si="0">(C6/B6)-1</f>
        <v>-5.891805034815234E-3</v>
      </c>
    </row>
    <row r="7" spans="1:5" x14ac:dyDescent="0.35">
      <c r="A7" s="20" t="s">
        <v>109</v>
      </c>
      <c r="B7" s="8">
        <v>254</v>
      </c>
      <c r="C7" s="8">
        <v>296</v>
      </c>
      <c r="D7" s="9">
        <f t="shared" ref="D7:D15" si="1">C7-B7</f>
        <v>42</v>
      </c>
      <c r="E7" s="10">
        <f t="shared" si="0"/>
        <v>0.16535433070866135</v>
      </c>
    </row>
    <row r="8" spans="1:5" x14ac:dyDescent="0.35">
      <c r="A8" s="20" t="s">
        <v>110</v>
      </c>
      <c r="B8" s="8">
        <v>417</v>
      </c>
      <c r="C8" s="8">
        <v>434</v>
      </c>
      <c r="D8" s="9">
        <f t="shared" si="1"/>
        <v>17</v>
      </c>
      <c r="E8" s="10">
        <f t="shared" si="0"/>
        <v>4.0767386091127067E-2</v>
      </c>
    </row>
    <row r="9" spans="1:5" x14ac:dyDescent="0.35">
      <c r="A9" s="20" t="s">
        <v>111</v>
      </c>
      <c r="B9" s="8">
        <v>641</v>
      </c>
      <c r="C9" s="8">
        <v>633</v>
      </c>
      <c r="D9" s="9">
        <f t="shared" si="1"/>
        <v>-8</v>
      </c>
      <c r="E9" s="10">
        <f t="shared" si="0"/>
        <v>-1.2480499219968744E-2</v>
      </c>
    </row>
    <row r="10" spans="1:5" x14ac:dyDescent="0.35">
      <c r="A10" s="20" t="s">
        <v>112</v>
      </c>
      <c r="B10" s="8">
        <v>844</v>
      </c>
      <c r="C10" s="8">
        <v>853</v>
      </c>
      <c r="D10" s="9">
        <f t="shared" si="1"/>
        <v>9</v>
      </c>
      <c r="E10" s="10">
        <f t="shared" si="0"/>
        <v>1.0663507109004655E-2</v>
      </c>
    </row>
    <row r="11" spans="1:5" x14ac:dyDescent="0.35">
      <c r="A11" s="20" t="s">
        <v>113</v>
      </c>
      <c r="B11" s="8">
        <v>0</v>
      </c>
      <c r="C11" s="8">
        <v>0</v>
      </c>
      <c r="D11" s="9">
        <f t="shared" si="1"/>
        <v>0</v>
      </c>
      <c r="E11" s="10">
        <v>0</v>
      </c>
    </row>
    <row r="12" spans="1:5" x14ac:dyDescent="0.35">
      <c r="A12" s="20" t="s">
        <v>114</v>
      </c>
      <c r="B12" s="8">
        <v>1192</v>
      </c>
      <c r="C12" s="8">
        <v>1192</v>
      </c>
      <c r="D12" s="9">
        <f t="shared" si="1"/>
        <v>0</v>
      </c>
      <c r="E12" s="10">
        <f t="shared" si="0"/>
        <v>0</v>
      </c>
    </row>
    <row r="13" spans="1:5" x14ac:dyDescent="0.35">
      <c r="A13" s="18" t="s">
        <v>115</v>
      </c>
      <c r="B13" s="8">
        <v>831</v>
      </c>
      <c r="C13" s="8">
        <v>815</v>
      </c>
      <c r="D13" s="9">
        <f t="shared" si="1"/>
        <v>-16</v>
      </c>
      <c r="E13" s="10">
        <f t="shared" si="0"/>
        <v>-1.9253910950661868E-2</v>
      </c>
    </row>
    <row r="14" spans="1:5" x14ac:dyDescent="0.35">
      <c r="A14" s="6" t="s">
        <v>106</v>
      </c>
      <c r="B14" s="13">
        <f>SUM(B6:B13)</f>
        <v>6046</v>
      </c>
      <c r="C14" s="13">
        <f>SUM(C6:C13)</f>
        <v>6079</v>
      </c>
      <c r="D14" s="13">
        <f t="shared" si="1"/>
        <v>33</v>
      </c>
      <c r="E14" s="14">
        <f t="shared" si="0"/>
        <v>5.4581541515050791E-3</v>
      </c>
    </row>
    <row r="15" spans="1:5" x14ac:dyDescent="0.35">
      <c r="A15" s="7" t="s">
        <v>116</v>
      </c>
      <c r="B15" s="15">
        <f>B4+B14</f>
        <v>6095</v>
      </c>
      <c r="C15" s="15">
        <f>C4+C14</f>
        <v>6149</v>
      </c>
      <c r="D15" s="15">
        <f t="shared" si="1"/>
        <v>54</v>
      </c>
      <c r="E15" s="16">
        <f t="shared" si="0"/>
        <v>8.8597210828547102E-3</v>
      </c>
    </row>
  </sheetData>
  <mergeCells count="1">
    <mergeCell ref="A2:E2"/>
  </mergeCells>
  <conditionalFormatting sqref="E4:E13">
    <cfRule type="cellIs" dxfId="2" priority="6" operator="lessThan">
      <formula>0</formula>
    </cfRule>
    <cfRule type="cellIs" dxfId="1" priority="7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4158-84F4-4BA3-ACE3-DEF233A03A18}">
  <sheetPr codeName="Folha5"/>
  <dimension ref="A1:AC60"/>
  <sheetViews>
    <sheetView workbookViewId="0">
      <selection activeCell="C4" sqref="C4"/>
    </sheetView>
  </sheetViews>
  <sheetFormatPr defaultRowHeight="14.5" x14ac:dyDescent="0.35"/>
  <cols>
    <col min="1" max="1" width="22.36328125" style="1" customWidth="1"/>
    <col min="2" max="2" width="13.36328125" style="1" customWidth="1"/>
    <col min="3" max="3" width="13.90625" style="1" customWidth="1"/>
    <col min="4" max="4" width="10.81640625" style="1" customWidth="1"/>
    <col min="5" max="5" width="9.08984375" style="1" bestFit="1" customWidth="1"/>
    <col min="6" max="6" width="9" style="1" customWidth="1"/>
    <col min="7" max="8" width="8.7265625" style="24"/>
    <col min="9" max="16384" width="8.7265625" style="1"/>
  </cols>
  <sheetData>
    <row r="1" spans="1:29" ht="23" customHeight="1" x14ac:dyDescent="0.35"/>
    <row r="2" spans="1:29" x14ac:dyDescent="0.35">
      <c r="B2" s="130" t="s">
        <v>133</v>
      </c>
      <c r="C2" s="130"/>
      <c r="D2" s="130"/>
      <c r="E2" s="130"/>
    </row>
    <row r="3" spans="1:29" x14ac:dyDescent="0.35">
      <c r="B3" s="37" t="s">
        <v>125</v>
      </c>
      <c r="C3" s="37" t="s">
        <v>126</v>
      </c>
      <c r="D3" s="37" t="s">
        <v>104</v>
      </c>
      <c r="E3" s="37" t="s">
        <v>117</v>
      </c>
    </row>
    <row r="4" spans="1:29" x14ac:dyDescent="0.35">
      <c r="A4" s="62" t="s">
        <v>132</v>
      </c>
      <c r="B4" s="41">
        <v>76127</v>
      </c>
      <c r="C4" s="29">
        <v>76818</v>
      </c>
      <c r="D4" s="29">
        <f>C4-B4</f>
        <v>691</v>
      </c>
      <c r="E4" s="61">
        <f>(C4/B4)-1</f>
        <v>9.0769372233241441E-3</v>
      </c>
    </row>
    <row r="5" spans="1:29" x14ac:dyDescent="0.35">
      <c r="A5" s="62" t="s">
        <v>134</v>
      </c>
      <c r="B5" s="41">
        <v>24024</v>
      </c>
      <c r="C5" s="29">
        <v>24980</v>
      </c>
      <c r="D5" s="29">
        <f>C5-B5</f>
        <v>956</v>
      </c>
      <c r="E5" s="61">
        <f>(C5/B5)-1</f>
        <v>3.9793539793539834E-2</v>
      </c>
    </row>
    <row r="6" spans="1:29" x14ac:dyDescent="0.35">
      <c r="A6" s="57" t="s">
        <v>130</v>
      </c>
      <c r="B6" s="54">
        <f>SUM(B4:B5)</f>
        <v>100151</v>
      </c>
      <c r="C6" s="54">
        <f>SUM(C4:C5)</f>
        <v>101798</v>
      </c>
      <c r="D6" s="54">
        <f>C6-B6</f>
        <v>1647</v>
      </c>
      <c r="E6" s="92">
        <f>(C6/B6)-1</f>
        <v>1.644516779662708E-2</v>
      </c>
    </row>
    <row r="8" spans="1:29" s="24" customFormat="1" x14ac:dyDescent="0.35">
      <c r="A8" s="1"/>
      <c r="B8" s="1"/>
      <c r="C8" s="1"/>
      <c r="D8" s="1"/>
      <c r="E8" s="1"/>
      <c r="F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24" customFormat="1" x14ac:dyDescent="0.35">
      <c r="A9" s="1"/>
      <c r="B9" s="1"/>
      <c r="C9" s="1"/>
      <c r="D9" s="1"/>
      <c r="E9" s="1"/>
      <c r="F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24" customFormat="1" x14ac:dyDescent="0.35">
      <c r="A10" s="1"/>
      <c r="B10" s="1"/>
      <c r="C10" s="1"/>
      <c r="D10" s="1"/>
      <c r="E10" s="1"/>
      <c r="F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24" customFormat="1" x14ac:dyDescent="0.35">
      <c r="A11" s="1"/>
      <c r="B11" s="1"/>
      <c r="C11" s="1"/>
      <c r="D11" s="1"/>
      <c r="E11" s="1"/>
      <c r="F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24" customFormat="1" x14ac:dyDescent="0.35">
      <c r="A12" s="1"/>
      <c r="B12" s="1"/>
      <c r="C12" s="1"/>
      <c r="D12" s="1"/>
      <c r="E12" s="1"/>
      <c r="F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24" customFormat="1" x14ac:dyDescent="0.35">
      <c r="A13" s="1"/>
      <c r="B13" s="1"/>
      <c r="C13" s="1"/>
      <c r="D13" s="1"/>
      <c r="E13" s="1"/>
      <c r="F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24" customFormat="1" x14ac:dyDescent="0.35">
      <c r="A14" s="1"/>
      <c r="B14" s="1"/>
      <c r="C14" s="1"/>
      <c r="D14" s="1"/>
      <c r="E14" s="1"/>
      <c r="F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24" customFormat="1" x14ac:dyDescent="0.35">
      <c r="A15" s="1"/>
      <c r="B15" s="1"/>
      <c r="C15" s="1"/>
      <c r="D15" s="1"/>
      <c r="E15" s="1"/>
      <c r="F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24" customFormat="1" x14ac:dyDescent="0.35">
      <c r="A16" s="1"/>
      <c r="B16" s="1"/>
      <c r="C16" s="1"/>
      <c r="D16" s="1"/>
      <c r="E16" s="1"/>
      <c r="F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24" customFormat="1" x14ac:dyDescent="0.35">
      <c r="A17" s="1"/>
      <c r="B17" s="1"/>
      <c r="C17" s="1"/>
      <c r="D17" s="1"/>
      <c r="E17" s="1"/>
      <c r="F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24" customFormat="1" x14ac:dyDescent="0.35">
      <c r="A18" s="1"/>
      <c r="B18" s="1"/>
      <c r="C18" s="1"/>
      <c r="D18" s="1"/>
      <c r="E18" s="1"/>
      <c r="F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24" customFormat="1" x14ac:dyDescent="0.35">
      <c r="A19" s="1"/>
      <c r="B19" s="1"/>
      <c r="C19" s="1"/>
      <c r="D19" s="1"/>
      <c r="E19" s="1"/>
      <c r="F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24" customFormat="1" x14ac:dyDescent="0.35">
      <c r="A20" s="1"/>
      <c r="B20" s="1"/>
      <c r="C20" s="1"/>
      <c r="D20" s="1"/>
      <c r="E20" s="1"/>
      <c r="F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24" customFormat="1" x14ac:dyDescent="0.35">
      <c r="A21" s="1"/>
      <c r="B21" s="1"/>
      <c r="C21" s="1"/>
      <c r="D21" s="1"/>
      <c r="E21" s="1"/>
      <c r="F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s="24" customFormat="1" x14ac:dyDescent="0.35">
      <c r="A22" s="1"/>
      <c r="B22" s="1"/>
      <c r="C22" s="1"/>
      <c r="D22" s="1"/>
      <c r="E22" s="1"/>
      <c r="F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24" customFormat="1" x14ac:dyDescent="0.35">
      <c r="A23" s="1"/>
      <c r="B23" s="1"/>
      <c r="C23" s="1"/>
      <c r="D23" s="1"/>
      <c r="E23" s="1"/>
      <c r="F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s="24" customFormat="1" x14ac:dyDescent="0.35">
      <c r="A24" s="1"/>
      <c r="B24" s="1"/>
      <c r="C24" s="1"/>
      <c r="D24" s="1"/>
      <c r="E24" s="1"/>
      <c r="F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s="24" customFormat="1" x14ac:dyDescent="0.35">
      <c r="A25" s="1"/>
      <c r="B25" s="1"/>
      <c r="C25" s="1"/>
      <c r="D25" s="1"/>
      <c r="E25" s="1"/>
      <c r="F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24" customFormat="1" x14ac:dyDescent="0.35">
      <c r="A26" s="1"/>
      <c r="B26" s="1"/>
      <c r="C26" s="1"/>
      <c r="D26" s="1"/>
      <c r="E26" s="1"/>
      <c r="F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s="24" customFormat="1" x14ac:dyDescent="0.35">
      <c r="A27" s="1"/>
      <c r="B27" s="1"/>
      <c r="C27" s="1"/>
      <c r="D27" s="1"/>
      <c r="E27" s="1"/>
      <c r="F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s="24" customFormat="1" x14ac:dyDescent="0.35">
      <c r="A28" s="1"/>
      <c r="B28" s="1"/>
      <c r="C28" s="1"/>
      <c r="D28" s="1"/>
      <c r="E28" s="1"/>
      <c r="F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s="24" customFormat="1" x14ac:dyDescent="0.35">
      <c r="A29" s="1"/>
      <c r="B29" s="1"/>
      <c r="C29" s="1"/>
      <c r="D29" s="1"/>
      <c r="E29" s="1"/>
      <c r="F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s="24" customFormat="1" x14ac:dyDescent="0.35">
      <c r="A30" s="1"/>
      <c r="B30" s="1"/>
      <c r="C30" s="1"/>
      <c r="D30" s="1"/>
      <c r="E30" s="1"/>
      <c r="F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s="24" customFormat="1" x14ac:dyDescent="0.35">
      <c r="A31" s="1"/>
      <c r="B31" s="1"/>
      <c r="C31" s="1"/>
      <c r="D31" s="1"/>
      <c r="E31" s="1"/>
      <c r="F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s="24" customFormat="1" x14ac:dyDescent="0.35">
      <c r="A32" s="1"/>
      <c r="B32" s="1"/>
      <c r="C32" s="1"/>
      <c r="D32" s="1"/>
      <c r="E32" s="1"/>
      <c r="F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s="24" customFormat="1" x14ac:dyDescent="0.35">
      <c r="A33" s="1"/>
      <c r="B33" s="1"/>
      <c r="C33" s="1"/>
      <c r="D33" s="1"/>
      <c r="E33" s="1"/>
      <c r="F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s="24" customFormat="1" x14ac:dyDescent="0.35">
      <c r="A34" s="1"/>
      <c r="B34" s="1"/>
      <c r="C34" s="1"/>
      <c r="D34" s="1"/>
      <c r="E34" s="1"/>
      <c r="F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24" customFormat="1" x14ac:dyDescent="0.35">
      <c r="A35" s="1"/>
      <c r="B35" s="1"/>
      <c r="C35" s="1"/>
      <c r="D35" s="1"/>
      <c r="E35" s="1"/>
      <c r="F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24" customFormat="1" x14ac:dyDescent="0.35">
      <c r="A36" s="1"/>
      <c r="B36" s="1"/>
      <c r="C36" s="1"/>
      <c r="D36" s="1"/>
      <c r="E36" s="1"/>
      <c r="F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s="24" customFormat="1" x14ac:dyDescent="0.35">
      <c r="A37" s="1"/>
      <c r="B37" s="1"/>
      <c r="C37" s="1"/>
      <c r="D37" s="1"/>
      <c r="E37" s="1"/>
      <c r="F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24" customFormat="1" x14ac:dyDescent="0.35">
      <c r="A38" s="1"/>
      <c r="B38" s="1"/>
      <c r="C38" s="1"/>
      <c r="D38" s="1"/>
      <c r="E38" s="1"/>
      <c r="F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s="24" customFormat="1" x14ac:dyDescent="0.35">
      <c r="A39" s="1"/>
      <c r="B39" s="1"/>
      <c r="C39" s="1"/>
      <c r="D39" s="1"/>
      <c r="E39" s="1"/>
      <c r="F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24" customFormat="1" x14ac:dyDescent="0.35">
      <c r="A40" s="1"/>
      <c r="B40" s="1"/>
      <c r="C40" s="1"/>
      <c r="D40" s="1"/>
      <c r="E40" s="1"/>
      <c r="F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s="24" customFormat="1" x14ac:dyDescent="0.35">
      <c r="A41" s="1"/>
      <c r="B41" s="1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24" customFormat="1" x14ac:dyDescent="0.35">
      <c r="A42" s="1"/>
      <c r="B42" s="1"/>
      <c r="C42" s="1"/>
      <c r="D42" s="1"/>
      <c r="E42" s="1"/>
      <c r="F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24" customFormat="1" x14ac:dyDescent="0.35">
      <c r="A43" s="1"/>
      <c r="B43" s="1"/>
      <c r="C43" s="1"/>
      <c r="D43" s="1"/>
      <c r="E43" s="1"/>
      <c r="F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24" customFormat="1" x14ac:dyDescent="0.35">
      <c r="A44" s="1"/>
      <c r="B44" s="1"/>
      <c r="C44" s="1"/>
      <c r="D44" s="1"/>
      <c r="E44" s="1"/>
      <c r="F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24" customFormat="1" x14ac:dyDescent="0.35">
      <c r="A45" s="1"/>
      <c r="B45" s="1"/>
      <c r="C45" s="1"/>
      <c r="D45" s="1"/>
      <c r="E45" s="1"/>
      <c r="F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24" customFormat="1" x14ac:dyDescent="0.35">
      <c r="A46" s="1"/>
      <c r="B46" s="1"/>
      <c r="C46" s="1"/>
      <c r="D46" s="1"/>
      <c r="E46" s="1"/>
      <c r="F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24" customFormat="1" x14ac:dyDescent="0.35">
      <c r="A47" s="1"/>
      <c r="B47" s="1"/>
      <c r="C47" s="1"/>
      <c r="D47" s="1"/>
      <c r="E47" s="1"/>
      <c r="F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24" customFormat="1" x14ac:dyDescent="0.35">
      <c r="A48" s="1"/>
      <c r="B48" s="1"/>
      <c r="C48" s="1"/>
      <c r="D48" s="1"/>
      <c r="E48" s="1"/>
      <c r="F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24" customFormat="1" x14ac:dyDescent="0.35">
      <c r="A49" s="1"/>
      <c r="B49" s="1"/>
      <c r="C49" s="1"/>
      <c r="D49" s="1"/>
      <c r="E49" s="1"/>
      <c r="F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24" customFormat="1" x14ac:dyDescent="0.35">
      <c r="A50" s="1"/>
      <c r="B50" s="1"/>
      <c r="C50" s="1"/>
      <c r="D50" s="1"/>
      <c r="E50" s="1"/>
      <c r="F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24" customFormat="1" x14ac:dyDescent="0.35">
      <c r="A51" s="1"/>
      <c r="B51" s="1"/>
      <c r="C51" s="1"/>
      <c r="D51" s="1"/>
      <c r="E51" s="1"/>
      <c r="F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24" customFormat="1" x14ac:dyDescent="0.35">
      <c r="A52" s="1"/>
      <c r="B52" s="1"/>
      <c r="C52" s="1"/>
      <c r="D52" s="1"/>
      <c r="E52" s="1"/>
      <c r="F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24" customFormat="1" x14ac:dyDescent="0.35">
      <c r="A53" s="1"/>
      <c r="B53" s="1"/>
      <c r="C53" s="1"/>
      <c r="D53" s="1"/>
      <c r="E53" s="1"/>
      <c r="F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24" customFormat="1" x14ac:dyDescent="0.35">
      <c r="A54" s="1"/>
      <c r="B54" s="1"/>
      <c r="C54" s="1"/>
      <c r="D54" s="1"/>
      <c r="E54" s="1"/>
      <c r="F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24" customFormat="1" x14ac:dyDescent="0.35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24" customFormat="1" x14ac:dyDescent="0.35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24" customFormat="1" x14ac:dyDescent="0.35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24" customFormat="1" x14ac:dyDescent="0.35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24" customFormat="1" x14ac:dyDescent="0.35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24" customFormat="1" x14ac:dyDescent="0.35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</sheetData>
  <mergeCells count="1">
    <mergeCell ref="B2:E2"/>
  </mergeCells>
  <conditionalFormatting sqref="D4:D5">
    <cfRule type="cellIs" dxfId="0" priority="8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F040-48FA-4D77-9FE1-9AA183008C28}">
  <sheetPr codeName="Folha6"/>
  <dimension ref="A1:L10"/>
  <sheetViews>
    <sheetView workbookViewId="0">
      <selection activeCell="F7" sqref="F7"/>
    </sheetView>
  </sheetViews>
  <sheetFormatPr defaultColWidth="8.7265625" defaultRowHeight="14.5" x14ac:dyDescent="0.35"/>
  <cols>
    <col min="1" max="1" width="13.7265625" style="1" customWidth="1"/>
    <col min="2" max="2" width="39.36328125" style="1" customWidth="1"/>
    <col min="3" max="3" width="15.26953125" style="1" customWidth="1"/>
    <col min="4" max="4" width="11.1796875" style="1" customWidth="1"/>
    <col min="5" max="5" width="12.1796875" style="1" customWidth="1"/>
    <col min="6" max="16384" width="8.7265625" style="1"/>
  </cols>
  <sheetData>
    <row r="1" spans="1:12" ht="27" thickBot="1" x14ac:dyDescent="0.4">
      <c r="A1" s="89" t="s">
        <v>149</v>
      </c>
      <c r="B1" s="90" t="s">
        <v>165</v>
      </c>
      <c r="C1" s="90" t="s">
        <v>145</v>
      </c>
      <c r="D1" s="90" t="s">
        <v>146</v>
      </c>
      <c r="E1" s="91" t="s">
        <v>157</v>
      </c>
    </row>
    <row r="2" spans="1:12" s="76" customFormat="1" ht="26.5" thickTop="1" x14ac:dyDescent="0.3">
      <c r="A2" s="93" t="s">
        <v>158</v>
      </c>
      <c r="B2" s="94" t="s">
        <v>159</v>
      </c>
      <c r="C2" s="94" t="s">
        <v>160</v>
      </c>
      <c r="D2" s="94" t="s">
        <v>147</v>
      </c>
      <c r="E2" s="95" t="s">
        <v>167</v>
      </c>
    </row>
    <row r="4" spans="1:12" x14ac:dyDescent="0.35">
      <c r="A4" s="63" t="s">
        <v>161</v>
      </c>
    </row>
    <row r="5" spans="1:12" x14ac:dyDescent="0.35">
      <c r="A5" s="131" t="s">
        <v>163</v>
      </c>
      <c r="B5" s="132"/>
      <c r="C5" s="132"/>
      <c r="D5" s="133"/>
    </row>
    <row r="6" spans="1:12" ht="14.5" customHeight="1" x14ac:dyDescent="0.35">
      <c r="A6" s="134"/>
      <c r="B6" s="135"/>
      <c r="C6" s="135"/>
      <c r="D6" s="136"/>
    </row>
    <row r="7" spans="1:12" x14ac:dyDescent="0.35">
      <c r="A7" s="131" t="s">
        <v>164</v>
      </c>
      <c r="B7" s="132"/>
      <c r="C7" s="132"/>
      <c r="D7" s="133"/>
    </row>
    <row r="8" spans="1:12" x14ac:dyDescent="0.35">
      <c r="A8" s="134"/>
      <c r="B8" s="135"/>
      <c r="C8" s="135"/>
      <c r="D8" s="136"/>
    </row>
    <row r="10" spans="1:12" x14ac:dyDescent="0.35">
      <c r="I10" s="88"/>
      <c r="J10" s="88"/>
      <c r="K10" s="88"/>
      <c r="L10" s="88"/>
    </row>
  </sheetData>
  <mergeCells count="2">
    <mergeCell ref="A5:D6"/>
    <mergeCell ref="A7:D8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2E52-3921-45B5-8E26-AB70B0586753}">
  <sheetPr codeName="Folha7"/>
  <dimension ref="B3:F14"/>
  <sheetViews>
    <sheetView zoomScaleNormal="100" workbookViewId="0">
      <selection activeCell="C4" sqref="C4"/>
    </sheetView>
  </sheetViews>
  <sheetFormatPr defaultRowHeight="14.5" x14ac:dyDescent="0.35"/>
  <cols>
    <col min="1" max="1" width="3.1796875" style="1" customWidth="1"/>
    <col min="2" max="2" width="6.81640625" style="1" customWidth="1"/>
    <col min="3" max="3" width="63.7265625" style="1" customWidth="1"/>
    <col min="4" max="4" width="11.90625" style="1" customWidth="1"/>
    <col min="5" max="5" width="12.81640625" style="1" customWidth="1"/>
    <col min="6" max="16384" width="8.7265625" style="1"/>
  </cols>
  <sheetData>
    <row r="3" spans="2:6" ht="36.5" x14ac:dyDescent="0.35">
      <c r="B3" s="77" t="s">
        <v>149</v>
      </c>
      <c r="C3" s="77" t="s">
        <v>105</v>
      </c>
      <c r="D3" s="78" t="s">
        <v>152</v>
      </c>
      <c r="E3" s="78" t="s">
        <v>153</v>
      </c>
      <c r="F3" s="78" t="s">
        <v>154</v>
      </c>
    </row>
    <row r="4" spans="2:6" x14ac:dyDescent="0.35">
      <c r="B4" s="79" t="s">
        <v>150</v>
      </c>
      <c r="C4" s="80" t="s">
        <v>56</v>
      </c>
      <c r="D4" s="81">
        <v>14</v>
      </c>
      <c r="E4" s="81">
        <v>46</v>
      </c>
      <c r="F4" s="82">
        <v>60</v>
      </c>
    </row>
    <row r="5" spans="2:6" x14ac:dyDescent="0.35">
      <c r="B5" s="34" t="s">
        <v>150</v>
      </c>
      <c r="C5" s="83" t="s">
        <v>69</v>
      </c>
      <c r="D5" s="29">
        <v>32</v>
      </c>
      <c r="E5" s="29">
        <v>28</v>
      </c>
      <c r="F5" s="38">
        <v>60</v>
      </c>
    </row>
    <row r="6" spans="2:6" x14ac:dyDescent="0.35">
      <c r="B6" s="34" t="s">
        <v>150</v>
      </c>
      <c r="C6" s="83" t="s">
        <v>96</v>
      </c>
      <c r="D6" s="29">
        <v>320</v>
      </c>
      <c r="E6" s="29">
        <v>272</v>
      </c>
      <c r="F6" s="38">
        <v>592</v>
      </c>
    </row>
    <row r="7" spans="2:6" x14ac:dyDescent="0.35">
      <c r="B7" s="34" t="s">
        <v>150</v>
      </c>
      <c r="C7" s="83" t="s">
        <v>97</v>
      </c>
      <c r="D7" s="29">
        <v>30</v>
      </c>
      <c r="E7" s="29">
        <v>20</v>
      </c>
      <c r="F7" s="38">
        <v>50</v>
      </c>
    </row>
    <row r="8" spans="2:6" x14ac:dyDescent="0.35">
      <c r="B8" s="34" t="s">
        <v>151</v>
      </c>
      <c r="C8" s="83" t="s">
        <v>143</v>
      </c>
      <c r="D8" s="29">
        <v>45</v>
      </c>
      <c r="E8" s="29">
        <v>5</v>
      </c>
      <c r="F8" s="38">
        <v>50</v>
      </c>
    </row>
    <row r="9" spans="2:6" x14ac:dyDescent="0.35">
      <c r="B9" s="34" t="s">
        <v>151</v>
      </c>
      <c r="C9" s="83" t="s">
        <v>144</v>
      </c>
      <c r="D9" s="29">
        <v>22</v>
      </c>
      <c r="E9" s="29">
        <v>5</v>
      </c>
      <c r="F9" s="38">
        <v>27</v>
      </c>
    </row>
    <row r="10" spans="2:6" x14ac:dyDescent="0.35">
      <c r="B10" s="34" t="s">
        <v>151</v>
      </c>
      <c r="C10" s="83" t="s">
        <v>148</v>
      </c>
      <c r="D10" s="29">
        <v>2004</v>
      </c>
      <c r="E10" s="29">
        <v>0</v>
      </c>
      <c r="F10" s="38">
        <v>2004</v>
      </c>
    </row>
    <row r="11" spans="2:6" x14ac:dyDescent="0.35">
      <c r="B11" s="84" t="s">
        <v>155</v>
      </c>
      <c r="C11" s="84"/>
      <c r="D11" s="85">
        <v>2467</v>
      </c>
      <c r="E11" s="85">
        <v>376</v>
      </c>
      <c r="F11" s="85">
        <v>2843</v>
      </c>
    </row>
    <row r="13" spans="2:6" x14ac:dyDescent="0.35">
      <c r="C13" s="86" t="s">
        <v>156</v>
      </c>
    </row>
    <row r="14" spans="2:6" ht="27" customHeight="1" x14ac:dyDescent="0.35">
      <c r="C14" s="87" t="s">
        <v>162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115DD8-6CE4-4118-BE7B-108EF9517F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ESPUBLICO_Sinteses_Globais</vt:lpstr>
      <vt:lpstr>ESPublico_Excecoes</vt:lpstr>
      <vt:lpstr>ESPrivado_QuadroResumo</vt:lpstr>
      <vt:lpstr>ESPrivado_RE_CE</vt:lpstr>
      <vt:lpstr>ResumoTotal_vag_ESPub_ESPriv</vt:lpstr>
      <vt:lpstr>Pub_Militar_Polic_Vag2025-2026</vt:lpstr>
      <vt:lpstr>Ensino_a_Distância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Raquel Costa</dc:creator>
  <cp:lastModifiedBy>Marco Silva</cp:lastModifiedBy>
  <dcterms:created xsi:type="dcterms:W3CDTF">2025-02-10T17:16:50Z</dcterms:created>
  <dcterms:modified xsi:type="dcterms:W3CDTF">2025-02-15T19:14:04Z</dcterms:modified>
</cp:coreProperties>
</file>